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8670" tabRatio="703" activeTab="0"/>
  </bookViews>
  <sheets>
    <sheet name="21EC43_CT" sheetId="1" r:id="rId1"/>
    <sheet name="17 &amp; 18 Scheme (40+60) CO10 mar" sheetId="2" state="hidden" r:id="rId2"/>
    <sheet name="15 Scheme (20+80) CO 15 marks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<sst xmlns="http://schemas.openxmlformats.org/spreadsheetml/2006/main" count="1121" uniqueCount="557">
  <si>
    <t>A SAI GANESH</t>
  </si>
  <si>
    <t>1KG17EC001</t>
  </si>
  <si>
    <t>AGASTHYA H M</t>
  </si>
  <si>
    <t>1KG17EC003</t>
  </si>
  <si>
    <t>AISHWARYA S R</t>
  </si>
  <si>
    <t>1KG17EC004</t>
  </si>
  <si>
    <t>AKHILESH B B</t>
  </si>
  <si>
    <t>1KG17EC005</t>
  </si>
  <si>
    <t>ALLU UMESH CHANDRA</t>
  </si>
  <si>
    <t>1KG17EC006</t>
  </si>
  <si>
    <t>AMRUTEJA B N</t>
  </si>
  <si>
    <t>1KG17EC007</t>
  </si>
  <si>
    <t>ANARGHYA B G</t>
  </si>
  <si>
    <t>1KG17EC008</t>
  </si>
  <si>
    <t>ANUSHA T.S</t>
  </si>
  <si>
    <t>1KG17EC009</t>
  </si>
  <si>
    <t>ARJUN K</t>
  </si>
  <si>
    <t>1KG17EC010</t>
  </si>
  <si>
    <t>B V LAVANYA</t>
  </si>
  <si>
    <t>1KG17EC011</t>
  </si>
  <si>
    <t>BABLU KUMAR PASWAN</t>
  </si>
  <si>
    <t>1KG17EC012</t>
  </si>
  <si>
    <t>BHARATH A</t>
  </si>
  <si>
    <t>1KG17EC013</t>
  </si>
  <si>
    <t>BHARGHAVI K V</t>
  </si>
  <si>
    <t>1KG17EC014</t>
  </si>
  <si>
    <t>BHOOMIKA R</t>
  </si>
  <si>
    <t>1KG17EC015</t>
  </si>
  <si>
    <t>CHETHAN J</t>
  </si>
  <si>
    <t>1KG17EC016</t>
  </si>
  <si>
    <t>DANIEL ABRAHAM</t>
  </si>
  <si>
    <t>1KG17EC017</t>
  </si>
  <si>
    <t>DEEKSHA N V</t>
  </si>
  <si>
    <t>1KG17EC018</t>
  </si>
  <si>
    <t>DEVI S</t>
  </si>
  <si>
    <t>1KG17EC019</t>
  </si>
  <si>
    <t>DINESH G</t>
  </si>
  <si>
    <t>1KG17EC020</t>
  </si>
  <si>
    <t>DIVYA M</t>
  </si>
  <si>
    <t>1KG17EC021</t>
  </si>
  <si>
    <t>DIVYA P</t>
  </si>
  <si>
    <t>1KG17EC022</t>
  </si>
  <si>
    <t>DIVYASHREE C</t>
  </si>
  <si>
    <t>1KG17EC023</t>
  </si>
  <si>
    <t>DIVYASHREE S</t>
  </si>
  <si>
    <t>1KG17EC024</t>
  </si>
  <si>
    <t>DOMMALAPATI MURALICHARAN</t>
  </si>
  <si>
    <t>1KG17EC025</t>
  </si>
  <si>
    <t>G ARPITHA</t>
  </si>
  <si>
    <t>1KG17EC026</t>
  </si>
  <si>
    <t>GIRISH G N</t>
  </si>
  <si>
    <t>1KG17EC028</t>
  </si>
  <si>
    <t>GOWRI SHREE.R</t>
  </si>
  <si>
    <t>1KG17EC029</t>
  </si>
  <si>
    <t>HIMA SHREE M S</t>
  </si>
  <si>
    <t>1KG17EC030</t>
  </si>
  <si>
    <t>INDU D H</t>
  </si>
  <si>
    <t>1KG17EC031</t>
  </si>
  <si>
    <t>KARTHIKKEYAN T J</t>
  </si>
  <si>
    <t>1KG17EC032</t>
  </si>
  <si>
    <t>KEERTHANA B</t>
  </si>
  <si>
    <t>1KG17EC033</t>
  </si>
  <si>
    <t>KEERTHI MALLESH</t>
  </si>
  <si>
    <t>1KG17EC034</t>
  </si>
  <si>
    <t>KOLLU SIREESHA</t>
  </si>
  <si>
    <t>1KG17EC035</t>
  </si>
  <si>
    <t>KOWSHIK GOWDA K</t>
  </si>
  <si>
    <t>1KG17EC036</t>
  </si>
  <si>
    <t>KOYEE MANOJ</t>
  </si>
  <si>
    <t>1KG17EC037</t>
  </si>
  <si>
    <t>LAVANYA M</t>
  </si>
  <si>
    <t>1KG17EC038</t>
  </si>
  <si>
    <t>LIKITHA SHREE R J</t>
  </si>
  <si>
    <t>1KG17EC039</t>
  </si>
  <si>
    <t>LOCHANAA V</t>
  </si>
  <si>
    <t>1KG17EC040</t>
  </si>
  <si>
    <t>LOKESH S G</t>
  </si>
  <si>
    <t>1KG17EC041</t>
  </si>
  <si>
    <t>MAHESH A</t>
  </si>
  <si>
    <t>1KG17EC042</t>
  </si>
  <si>
    <t>MAHESH KUMAR P</t>
  </si>
  <si>
    <t>1KG17EC043</t>
  </si>
  <si>
    <t>MAHIMA R</t>
  </si>
  <si>
    <t>1KG17EC044</t>
  </si>
  <si>
    <t>MANOJ J</t>
  </si>
  <si>
    <t>1KG17EC045</t>
  </si>
  <si>
    <t>MEGHANA S M</t>
  </si>
  <si>
    <t>1KG17EC046</t>
  </si>
  <si>
    <t>MONICA S</t>
  </si>
  <si>
    <t>1KG17EC047</t>
  </si>
  <si>
    <t>MONISHA N</t>
  </si>
  <si>
    <t>1KG17EC048</t>
  </si>
  <si>
    <t>MRUNALINI G.ANTIN</t>
  </si>
  <si>
    <t>1KG17EC049</t>
  </si>
  <si>
    <t>CO1</t>
  </si>
  <si>
    <t>CO2</t>
  </si>
  <si>
    <t>CO3</t>
  </si>
  <si>
    <t>CO4</t>
  </si>
  <si>
    <t>CO5</t>
  </si>
  <si>
    <t>CO6</t>
  </si>
  <si>
    <t>IA</t>
  </si>
  <si>
    <t>VTU</t>
  </si>
  <si>
    <t>Assignment</t>
  </si>
  <si>
    <t>IA Final</t>
  </si>
  <si>
    <t>IA1(30)</t>
  </si>
  <si>
    <t>Scores</t>
  </si>
  <si>
    <t>Assgn1(10)</t>
  </si>
  <si>
    <t>Target 50%</t>
  </si>
  <si>
    <t>CO</t>
  </si>
  <si>
    <t>Score indesx &amp; Nos Y's</t>
  </si>
  <si>
    <t xml:space="preserve">CO Attainment </t>
  </si>
  <si>
    <t>AB</t>
  </si>
  <si>
    <t>Number of NA</t>
  </si>
  <si>
    <t>CIE</t>
  </si>
  <si>
    <t>SEE</t>
  </si>
  <si>
    <t>LEVEL</t>
  </si>
  <si>
    <t>AVERAGE</t>
  </si>
  <si>
    <t>IA2(30)</t>
  </si>
  <si>
    <t>IA3(30)</t>
  </si>
  <si>
    <t>USN</t>
  </si>
  <si>
    <t>NAME</t>
  </si>
  <si>
    <t>CO SCORE</t>
  </si>
  <si>
    <t>PO ATTAINMENT THROUGH CO ATTAINMENT</t>
  </si>
  <si>
    <t>EXPECTED ATTAINMENT OF PO BY ATTAINMENT OF CO</t>
  </si>
  <si>
    <t>CO'S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</si>
  <si>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</si>
  <si>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</si>
  <si>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</si>
  <si>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</si>
  <si>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</si>
  <si>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</si>
  <si>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</si>
  <si>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</si>
  <si>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</si>
  <si>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</si>
  <si>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</si>
  <si>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</si>
  <si>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PSO2</t>
  </si>
  <si>
    <t>ACTUAL ATTAINMENT OF PO BY ATTAINMENT OF CO</t>
  </si>
  <si>
    <t>Sl.No.</t>
  </si>
  <si>
    <t>SEE (60)</t>
  </si>
  <si>
    <t>EXTERNAL MARKS(60)</t>
  </si>
  <si>
    <t>NAIDU SRAVYA KARUNAKAR</t>
  </si>
  <si>
    <t>1KG17EC051</t>
  </si>
  <si>
    <t>NANDINI K</t>
  </si>
  <si>
    <t>1KG17EC052</t>
  </si>
  <si>
    <t>NARA KRANTHI</t>
  </si>
  <si>
    <t>1KG17EC053</t>
  </si>
  <si>
    <t>NEHA BEKAL</t>
  </si>
  <si>
    <t>1KG17EC054</t>
  </si>
  <si>
    <t>POOJA N</t>
  </si>
  <si>
    <t>1KG17EC056</t>
  </si>
  <si>
    <t>PRAGATHI U</t>
  </si>
  <si>
    <t>1KG17EC057</t>
  </si>
  <si>
    <t>PRERANA SATISH</t>
  </si>
  <si>
    <t>1KG17EC058</t>
  </si>
  <si>
    <t>PRIYA YADAV S</t>
  </si>
  <si>
    <t>1KG17EC059</t>
  </si>
  <si>
    <t>RACHITHA T E</t>
  </si>
  <si>
    <t>1KG17EC061</t>
  </si>
  <si>
    <t>RAMYA B</t>
  </si>
  <si>
    <t>1KG17EC062</t>
  </si>
  <si>
    <t>REETHU J</t>
  </si>
  <si>
    <t>1KG17EC063</t>
  </si>
  <si>
    <t>RUMAN ULLA</t>
  </si>
  <si>
    <t>1KG17EC065</t>
  </si>
  <si>
    <t>S D PAVAN</t>
  </si>
  <si>
    <t>1KG17EC066</t>
  </si>
  <si>
    <t>S S SHREYAS</t>
  </si>
  <si>
    <t>1KG17EC067</t>
  </si>
  <si>
    <t>SAHANA S</t>
  </si>
  <si>
    <t>1KG17EC068</t>
  </si>
  <si>
    <t>SAHANA S PAL</t>
  </si>
  <si>
    <t>1KG17EC069</t>
  </si>
  <si>
    <t>SAI AMRUTH REDDY P</t>
  </si>
  <si>
    <t>1KG17EC070</t>
  </si>
  <si>
    <t>SAKAMURI JASWANTH</t>
  </si>
  <si>
    <t>1KG17EC071</t>
  </si>
  <si>
    <t>SARITHA E</t>
  </si>
  <si>
    <t>1KG17EC072</t>
  </si>
  <si>
    <t>SARITHA N</t>
  </si>
  <si>
    <t>1KG17EC073</t>
  </si>
  <si>
    <t>SHARANYA V</t>
  </si>
  <si>
    <t>1KG17EC074</t>
  </si>
  <si>
    <t>SHREYAS R</t>
  </si>
  <si>
    <t>1KG17EC075</t>
  </si>
  <si>
    <t>SHREYAS.R.D</t>
  </si>
  <si>
    <t>1KG17EC076</t>
  </si>
  <si>
    <t>SHUBHA H G</t>
  </si>
  <si>
    <t>1KG17EC077</t>
  </si>
  <si>
    <t>SIDDARTHA M P</t>
  </si>
  <si>
    <t>1KG17EC078</t>
  </si>
  <si>
    <t>SRILAKSHMI M KASHYAP</t>
  </si>
  <si>
    <t>1KG17EC079</t>
  </si>
  <si>
    <t>SRINIDHI APARANJI</t>
  </si>
  <si>
    <t>1KG17EC080</t>
  </si>
  <si>
    <t>SUCHETHA R</t>
  </si>
  <si>
    <t>1KG17EC081</t>
  </si>
  <si>
    <t>SUDARSHAN S</t>
  </si>
  <si>
    <t>1KG17EC082</t>
  </si>
  <si>
    <t>SUDHA K</t>
  </si>
  <si>
    <t>1KG17EC083</t>
  </si>
  <si>
    <t>TEJAS M</t>
  </si>
  <si>
    <t>1KG17EC085</t>
  </si>
  <si>
    <t>TEJESH K</t>
  </si>
  <si>
    <t>1KG17EC086</t>
  </si>
  <si>
    <t>THOTA JAYASHANKARA</t>
  </si>
  <si>
    <t>1KG17EC087</t>
  </si>
  <si>
    <t>VARSHINI G BALI</t>
  </si>
  <si>
    <t>1KG17EC089</t>
  </si>
  <si>
    <t>VARUN KUMAR P U</t>
  </si>
  <si>
    <t>1KG17EC090</t>
  </si>
  <si>
    <t>VINAY L</t>
  </si>
  <si>
    <t>1KG17EC091</t>
  </si>
  <si>
    <t>VINIDHI S</t>
  </si>
  <si>
    <t>1KG17EC092</t>
  </si>
  <si>
    <t>VISHNU K</t>
  </si>
  <si>
    <t>1KG17EC093</t>
  </si>
  <si>
    <t>VISHNUVARDHAN G V</t>
  </si>
  <si>
    <t>1KG17EC094</t>
  </si>
  <si>
    <t>YASHASWINI R S</t>
  </si>
  <si>
    <t>1KG17EC095</t>
  </si>
  <si>
    <t>THOKULA YASHAVANTH</t>
  </si>
  <si>
    <t>1KG18EC400</t>
  </si>
  <si>
    <t>COUNT</t>
  </si>
  <si>
    <t>DIRECT ATTAINMENT</t>
  </si>
  <si>
    <t>INDIRECT ATTAINMENT
Course end survey</t>
  </si>
  <si>
    <t xml:space="preserve">SCORE INDEX LEVEL
</t>
  </si>
  <si>
    <t>K.S. SCHOOL OF ENGINEERING AND MANAGEMENT, BANGALORE-109</t>
  </si>
  <si>
    <t>DEPARTMENT OF ELECTRONICS AND COMMUNICATION ENGINEERING</t>
  </si>
  <si>
    <t>YEAR / SEMESTER</t>
  </si>
  <si>
    <t>II / IV</t>
  </si>
  <si>
    <t>COURSE TITLE</t>
  </si>
  <si>
    <t>CONTROLSYSTEMS</t>
  </si>
  <si>
    <t>COURSE CODE</t>
  </si>
  <si>
    <t>ACADEMIC YEAR</t>
  </si>
  <si>
    <t>CO4 (20)</t>
  </si>
  <si>
    <t>CO3 (10)</t>
  </si>
  <si>
    <t>CO2 (20)</t>
  </si>
  <si>
    <t>CO1 (10)</t>
  </si>
  <si>
    <t xml:space="preserve">CO3 </t>
  </si>
  <si>
    <t xml:space="preserve">CO4 </t>
  </si>
  <si>
    <t>CO5 (15)</t>
  </si>
  <si>
    <t>CO6 (15)</t>
  </si>
  <si>
    <t>IA1(30+10)</t>
  </si>
  <si>
    <t>IA2 (30+10)</t>
  </si>
  <si>
    <t>IA3 (30+10)</t>
  </si>
  <si>
    <t>2018-19 (EVEN)</t>
  </si>
  <si>
    <t>17EC43</t>
  </si>
  <si>
    <t>Assgn2 (10)</t>
  </si>
  <si>
    <t>Assgn3 (10)</t>
  </si>
  <si>
    <t>PSO1</t>
  </si>
  <si>
    <t>CO1 (15)</t>
  </si>
  <si>
    <t>CO2 (15)</t>
  </si>
  <si>
    <t>Assgn3 (5)</t>
  </si>
  <si>
    <t>CO3 (15)</t>
  </si>
  <si>
    <t>CO4 (15)</t>
  </si>
  <si>
    <t>Assgn1 (5)</t>
  </si>
  <si>
    <t>Assgn2 (5)</t>
  </si>
  <si>
    <t xml:space="preserve">CO Attainment Level </t>
  </si>
  <si>
    <t xml:space="preserve">Significance </t>
  </si>
  <si>
    <t xml:space="preserve">Level 3 </t>
  </si>
  <si>
    <t>50% and above students should have scored &gt;= 50% of Total marks</t>
  </si>
  <si>
    <t xml:space="preserve">Level 2 </t>
  </si>
  <si>
    <t>49% to 45% of students should have scored &gt;= 50% of Total marks</t>
  </si>
  <si>
    <t xml:space="preserve">Level 1 </t>
  </si>
  <si>
    <t>44% to 40% of students should have scored &gt;= 50% of Total marks</t>
  </si>
  <si>
    <t xml:space="preserve">For Direct attainment , 50% of CIE and 50% of SEE marks are considered. </t>
  </si>
  <si>
    <t xml:space="preserve">For indirect attainment, Course end survey is considered. </t>
  </si>
  <si>
    <t xml:space="preserve">CO attainment is 90%of direct attainment + 10% of Indirect attainment. </t>
  </si>
  <si>
    <t xml:space="preserve">PO attainment = CO-PO mapping strength/3 * CO attainment . </t>
  </si>
  <si>
    <t>CO1 (7.5)</t>
  </si>
  <si>
    <t>CO2 (7.5)</t>
  </si>
  <si>
    <t>IA1(15)</t>
  </si>
  <si>
    <t>IA2(15)</t>
  </si>
  <si>
    <t>CO3 (7.5)</t>
  </si>
  <si>
    <t>CO4 (7.5)</t>
  </si>
  <si>
    <t>IA3(15)</t>
  </si>
  <si>
    <t>CO5 (7.5)</t>
  </si>
  <si>
    <t>CO6 (7.5)</t>
  </si>
  <si>
    <t>SEE (80)</t>
  </si>
  <si>
    <t>IA1(15+5)</t>
  </si>
  <si>
    <t>IA2 (15+5)</t>
  </si>
  <si>
    <t>IA3 (15+5)</t>
  </si>
  <si>
    <t>NA : NOT APPLICABLE</t>
  </si>
  <si>
    <t>Y=Yes attained             N=Not Attained</t>
  </si>
  <si>
    <t>Signature of HOD-CSE</t>
  </si>
  <si>
    <t>Signature of Faculty Incharge</t>
  </si>
  <si>
    <t>Assgn1 (10)</t>
  </si>
  <si>
    <t xml:space="preserve"> </t>
  </si>
  <si>
    <t>CO2 (10)</t>
  </si>
  <si>
    <t>CO5(10)</t>
  </si>
  <si>
    <t>CO4(10)</t>
  </si>
  <si>
    <t>CO2 (5)</t>
  </si>
  <si>
    <t>IA1(20)</t>
  </si>
  <si>
    <t>IA2(20)</t>
  </si>
  <si>
    <t>IA3(20)</t>
  </si>
  <si>
    <t>CO1(7)</t>
  </si>
  <si>
    <t>CO2(03)</t>
  </si>
  <si>
    <t>CO2(04)</t>
  </si>
  <si>
    <t>CO3(06)</t>
  </si>
  <si>
    <t>Activity (20)</t>
  </si>
  <si>
    <t>SEE (50)</t>
  </si>
  <si>
    <t>IA1</t>
  </si>
  <si>
    <t>IA2</t>
  </si>
  <si>
    <t>IA3</t>
  </si>
  <si>
    <t>Signature of HOD-ECE</t>
  </si>
  <si>
    <t>A VENISHA CHOWDARY</t>
  </si>
  <si>
    <t>1KG21EC001</t>
  </si>
  <si>
    <t>ABHINANDAN A</t>
  </si>
  <si>
    <t>1KG21EC002</t>
  </si>
  <si>
    <t>AJAY N V</t>
  </si>
  <si>
    <t>1KG21EC003</t>
  </si>
  <si>
    <t>AKSHITHA URS M C</t>
  </si>
  <si>
    <t>1KG21EC004</t>
  </si>
  <si>
    <t>AMILINENI YASWANTH</t>
  </si>
  <si>
    <t>1KG21EC005</t>
  </si>
  <si>
    <t>ANANYA B SHETTY</t>
  </si>
  <si>
    <t>1KG21EC006</t>
  </si>
  <si>
    <t>ANANYA N</t>
  </si>
  <si>
    <t>1KG21EC008</t>
  </si>
  <si>
    <t>ANAVULAMUDI HARIKRISHNA CHOWDARY</t>
  </si>
  <si>
    <t>1KG21EC009</t>
  </si>
  <si>
    <t>ANIKA KAVYA TIPPINNI</t>
  </si>
  <si>
    <t>1KG21EC010</t>
  </si>
  <si>
    <t>ASHOK J SUTHAR</t>
  </si>
  <si>
    <t>1KG21EC011</t>
  </si>
  <si>
    <t>BANAPURAM UDAY KIRAN</t>
  </si>
  <si>
    <t>1KG21EC012</t>
  </si>
  <si>
    <t>BHARGAV R RAO</t>
  </si>
  <si>
    <t>1KG21EC013</t>
  </si>
  <si>
    <t>BHUMIKA B R</t>
  </si>
  <si>
    <t>1KG21EC015</t>
  </si>
  <si>
    <t>BODAPATI MARUTHI CHOWDARY</t>
  </si>
  <si>
    <t>1KG21EC016</t>
  </si>
  <si>
    <t>CHALLA NITHIN</t>
  </si>
  <si>
    <t>1KG21EC017</t>
  </si>
  <si>
    <t>CHANDAN YADAV S</t>
  </si>
  <si>
    <t>1KG21EC018</t>
  </si>
  <si>
    <t>DARAPANENI ABHINAY CHOWDARY</t>
  </si>
  <si>
    <t>1KG21EC019</t>
  </si>
  <si>
    <t>DARSHINI R</t>
  </si>
  <si>
    <t>1KG21EC020</t>
  </si>
  <si>
    <t>DEVIKA T S</t>
  </si>
  <si>
    <t>1KG21EC021</t>
  </si>
  <si>
    <t>DHANUSH B</t>
  </si>
  <si>
    <t>1KG21EC022</t>
  </si>
  <si>
    <t>DILKUSH VISHNOI</t>
  </si>
  <si>
    <t>1KG21EC023</t>
  </si>
  <si>
    <t>G MAHITHA</t>
  </si>
  <si>
    <t>1KG21EC024</t>
  </si>
  <si>
    <t>G S TEJAS</t>
  </si>
  <si>
    <t>1KG21EC025</t>
  </si>
  <si>
    <t>G USHA SHREE</t>
  </si>
  <si>
    <t>1KG21EC026</t>
  </si>
  <si>
    <t>GANESH R</t>
  </si>
  <si>
    <t>1KG21EC027</t>
  </si>
  <si>
    <t>GARLAPATI YUVA TEJA NAIDU</t>
  </si>
  <si>
    <t>1KG21EC028</t>
  </si>
  <si>
    <t>GONGUNTLA PAVAN KUMAR</t>
  </si>
  <si>
    <t>1KG21EC029</t>
  </si>
  <si>
    <t>HARSHINI A</t>
  </si>
  <si>
    <t>1KG21EC030</t>
  </si>
  <si>
    <t>HARSHITHA R DAS</t>
  </si>
  <si>
    <t>1KG21EC031</t>
  </si>
  <si>
    <t>HARSHITHA U</t>
  </si>
  <si>
    <t>1KG21EC032</t>
  </si>
  <si>
    <t>JEEVAN A A</t>
  </si>
  <si>
    <t>1KG21EC033</t>
  </si>
  <si>
    <t>JOSHWA A</t>
  </si>
  <si>
    <t>1KG21EC034</t>
  </si>
  <si>
    <t>JYOTHISH K</t>
  </si>
  <si>
    <t>1KG21EC035</t>
  </si>
  <si>
    <t>K ATAPPA GARI JEEVAN SAI REDDY</t>
  </si>
  <si>
    <t>1KG21EC036</t>
  </si>
  <si>
    <t>KORRAKUTI SAI CHENNA KESAVA NAIDU</t>
  </si>
  <si>
    <t>1KG21EC038</t>
  </si>
  <si>
    <t>LATHA P N</t>
  </si>
  <si>
    <t>1KG21EC039</t>
  </si>
  <si>
    <t>LAVANYASHREE T N</t>
  </si>
  <si>
    <t>1KG21EC040</t>
  </si>
  <si>
    <t>LIKITH N</t>
  </si>
  <si>
    <t>1KG21EC041</t>
  </si>
  <si>
    <t>M PRASHANTH KUMAR</t>
  </si>
  <si>
    <t>1KG21EC042</t>
  </si>
  <si>
    <t>MAHESH K</t>
  </si>
  <si>
    <t>1KG21EC043</t>
  </si>
  <si>
    <t>MALLEMPUTA LAKSHMI</t>
  </si>
  <si>
    <t>1KG21EC044</t>
  </si>
  <si>
    <t>MANISH S</t>
  </si>
  <si>
    <t>1KG21EC045</t>
  </si>
  <si>
    <t>MANOJ P K</t>
  </si>
  <si>
    <t>1KG21EC046</t>
  </si>
  <si>
    <t>MANOJ S</t>
  </si>
  <si>
    <t>1KG21EC047</t>
  </si>
  <si>
    <t>MANSI MANJUNATH LOKHANDAY</t>
  </si>
  <si>
    <t>1KG21EC048</t>
  </si>
  <si>
    <t>MELLAMPUTI ABHILASH</t>
  </si>
  <si>
    <t>1KG21EC049</t>
  </si>
  <si>
    <t>MODIPALLI HARIKA</t>
  </si>
  <si>
    <t>1KG21EC050</t>
  </si>
  <si>
    <t>MOHAMMED ZAID F</t>
  </si>
  <si>
    <t>1KG21EC051</t>
  </si>
  <si>
    <t>MUTHINENI LIKITHA</t>
  </si>
  <si>
    <t>1KG21EC052</t>
  </si>
  <si>
    <t>MUTHU BHARATH</t>
  </si>
  <si>
    <t>1KG21EC053</t>
  </si>
  <si>
    <t>NAGARAJ CHANDRAKANT VAGGA</t>
  </si>
  <si>
    <t>1KG21EC054</t>
  </si>
  <si>
    <t>MALLESH N</t>
  </si>
  <si>
    <t>1KG22EC411</t>
  </si>
  <si>
    <t>YENUGANTI NITHEESH KUMAR</t>
  </si>
  <si>
    <t>1KG22EC418</t>
  </si>
  <si>
    <t>DARSHINI T S</t>
  </si>
  <si>
    <t>1KG22EC405</t>
  </si>
  <si>
    <t>K VANAJA</t>
  </si>
  <si>
    <t>1KG22EC408</t>
  </si>
  <si>
    <t>Kruthik Achar R</t>
  </si>
  <si>
    <t>1KG22EC409</t>
  </si>
  <si>
    <t>karthik C M</t>
  </si>
  <si>
    <t>1KG22EC407</t>
  </si>
  <si>
    <t>Mohammed Aymaan</t>
  </si>
  <si>
    <t>1KG22EC413</t>
  </si>
  <si>
    <t>Anurag G N</t>
  </si>
  <si>
    <t>1KG22EC401</t>
  </si>
  <si>
    <t>Shivashankar N</t>
  </si>
  <si>
    <t>1KG22EC417</t>
  </si>
  <si>
    <t>NANDAN KUMAR V S</t>
  </si>
  <si>
    <t>NAVEEN KUMAR K</t>
  </si>
  <si>
    <t>NIKHIL P N</t>
  </si>
  <si>
    <t>NITHIN B</t>
  </si>
  <si>
    <t>NITHIN KUMAR N</t>
  </si>
  <si>
    <t>PATHAKAMURI BALA CHANDRA</t>
  </si>
  <si>
    <t>PAVAN K N</t>
  </si>
  <si>
    <t>PAVAN M D</t>
  </si>
  <si>
    <t>PAVAN S</t>
  </si>
  <si>
    <t>PRAMOD S</t>
  </si>
  <si>
    <t>PRATAPANENI YOGESH</t>
  </si>
  <si>
    <t>PUNITH P</t>
  </si>
  <si>
    <t>R DAXIN</t>
  </si>
  <si>
    <t>R M LAVYA</t>
  </si>
  <si>
    <t>RAGAVENDRA NAIDU A R</t>
  </si>
  <si>
    <t>RAKSHITHA H</t>
  </si>
  <si>
    <t>RAM PRASAD P V</t>
  </si>
  <si>
    <t>RAYAVARAM ABHINASH</t>
  </si>
  <si>
    <t>ROHITH M J</t>
  </si>
  <si>
    <t>SAI CHOWDARY L</t>
  </si>
  <si>
    <t>SAI LOKESH C S</t>
  </si>
  <si>
    <t>SAI MEGHANA K M</t>
  </si>
  <si>
    <t>SANDI REDDY ABHINAY</t>
  </si>
  <si>
    <t>SANJANA P</t>
  </si>
  <si>
    <t>SARIPUTI CHENNAKESAVA NAIDU</t>
  </si>
  <si>
    <t>SATHVIK A N</t>
  </si>
  <si>
    <t>SHASHANK B VENKATESH</t>
  </si>
  <si>
    <t>SHASHANK G NAYAK</t>
  </si>
  <si>
    <t>SHASHANK S</t>
  </si>
  <si>
    <t>SHIJU LUKOSE</t>
  </si>
  <si>
    <t>SHREYA M DAMBAL</t>
  </si>
  <si>
    <t>SIMRAN TAJ B</t>
  </si>
  <si>
    <t>SONISH K R</t>
  </si>
  <si>
    <t>SONU N</t>
  </si>
  <si>
    <t>SPOORTHI V</t>
  </si>
  <si>
    <t>SRUJAN R</t>
  </si>
  <si>
    <t>SUDHEERSHANA K V</t>
  </si>
  <si>
    <t>T VENKATESH</t>
  </si>
  <si>
    <t>TEJAS K</t>
  </si>
  <si>
    <t>THANUSHA R</t>
  </si>
  <si>
    <t>THARUN KUMAR D R</t>
  </si>
  <si>
    <t>THEERTHA RAJ G</t>
  </si>
  <si>
    <t>V NIKHIL</t>
  </si>
  <si>
    <t>VANDANA PRAKASH</t>
  </si>
  <si>
    <t>VIDYA SAGAR B K</t>
  </si>
  <si>
    <t>VIKAS H J</t>
  </si>
  <si>
    <t>VRISHALI R</t>
  </si>
  <si>
    <t>Y LAHARI</t>
  </si>
  <si>
    <t>Y SUPRITH</t>
  </si>
  <si>
    <t>YASWANTH PADAPATI</t>
  </si>
  <si>
    <t>YUGANDHAR P</t>
  </si>
  <si>
    <t>CHANDRASEKAR B</t>
  </si>
  <si>
    <t>C SRAVANI</t>
  </si>
  <si>
    <t>CHETHAN</t>
  </si>
  <si>
    <t>AJITH</t>
  </si>
  <si>
    <t>SHASHANK R</t>
  </si>
  <si>
    <t>UDAY KIRAN</t>
  </si>
  <si>
    <t>SHARATH KUMAR G.B.</t>
  </si>
  <si>
    <t>SAGAR K.A.</t>
  </si>
  <si>
    <t>MADAN GOWDA</t>
  </si>
  <si>
    <t>MEGHA</t>
  </si>
  <si>
    <t>1KG21EC055</t>
  </si>
  <si>
    <t>1KG21EC056</t>
  </si>
  <si>
    <t>1KG21EC057</t>
  </si>
  <si>
    <t>1KG21EC058</t>
  </si>
  <si>
    <t>1KG21EC059</t>
  </si>
  <si>
    <t>1KG21EC060</t>
  </si>
  <si>
    <t>1KG21EC061</t>
  </si>
  <si>
    <t>1KG21EC062</t>
  </si>
  <si>
    <t>1KG21EC063</t>
  </si>
  <si>
    <t>1KG21EC064</t>
  </si>
  <si>
    <t>1KG21EC065</t>
  </si>
  <si>
    <t>1KG21EC066</t>
  </si>
  <si>
    <t>1KG21EC067</t>
  </si>
  <si>
    <t>1KG21EC068</t>
  </si>
  <si>
    <t>1KG21EC069</t>
  </si>
  <si>
    <t>1KG21EC070</t>
  </si>
  <si>
    <t>1KG21EC071</t>
  </si>
  <si>
    <t>1KG21EC072</t>
  </si>
  <si>
    <t>1KG21EC073</t>
  </si>
  <si>
    <t>1KG21EC074</t>
  </si>
  <si>
    <t>1KG21EC075</t>
  </si>
  <si>
    <t>1KG21EC076</t>
  </si>
  <si>
    <t>1KG21EC077</t>
  </si>
  <si>
    <t>1KG21EC078</t>
  </si>
  <si>
    <t>1KG21EC079</t>
  </si>
  <si>
    <t>1KG21EC080</t>
  </si>
  <si>
    <t>1KG21EC081</t>
  </si>
  <si>
    <t>1KG21EC082</t>
  </si>
  <si>
    <t>1KG21EC083</t>
  </si>
  <si>
    <t>1KG21EC084</t>
  </si>
  <si>
    <t>1KG21EC085</t>
  </si>
  <si>
    <t>1KG21EC086</t>
  </si>
  <si>
    <t>1KG21EC087</t>
  </si>
  <si>
    <t>1KG21EC088</t>
  </si>
  <si>
    <t>1KG21EC089</t>
  </si>
  <si>
    <t>1KG21EC090</t>
  </si>
  <si>
    <t>1KG21EC091</t>
  </si>
  <si>
    <t>1KG21EC092</t>
  </si>
  <si>
    <t>1KG21EC094</t>
  </si>
  <si>
    <t>1KG21EC095</t>
  </si>
  <si>
    <t>1KG21EC096</t>
  </si>
  <si>
    <t>1KG21EC097</t>
  </si>
  <si>
    <t>1KG21EC098</t>
  </si>
  <si>
    <t>1KG21EC099</t>
  </si>
  <si>
    <t>1KG21EC100</t>
  </si>
  <si>
    <t>1KG21EC101</t>
  </si>
  <si>
    <t>1KG21EC102</t>
  </si>
  <si>
    <t>1KG21EC103</t>
  </si>
  <si>
    <t>1KG21EC104</t>
  </si>
  <si>
    <t>1KG21EC105</t>
  </si>
  <si>
    <t>1KG21EC106</t>
  </si>
  <si>
    <t>1KG21EC107</t>
  </si>
  <si>
    <t>1KG22EC402</t>
  </si>
  <si>
    <t>1KG22EC404</t>
  </si>
  <si>
    <t>1KG22EC403</t>
  </si>
  <si>
    <t>1KG22EC400</t>
  </si>
  <si>
    <t>1KG22EC416</t>
  </si>
  <si>
    <t>1KG22EC406</t>
  </si>
  <si>
    <t>1KG22EC415</t>
  </si>
  <si>
    <t>1KG22EC414</t>
  </si>
  <si>
    <t>1KG22EC410</t>
  </si>
  <si>
    <t>1KG22EC412</t>
  </si>
  <si>
    <t>_</t>
  </si>
  <si>
    <t>II/IV</t>
  </si>
  <si>
    <t>Communication Theory</t>
  </si>
  <si>
    <t>21EC43</t>
  </si>
  <si>
    <t>2022-2023(EVEN)</t>
  </si>
  <si>
    <t>NE</t>
  </si>
  <si>
    <t>A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</si>
</sst>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b/>
      <sz val="18"/>
      <color indexed="8"/>
      <name val="Calibri"/>
      <family val="0"/>
    </font>
    <font>
      <b/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0" xfId="0" applyFont="1" applyBorder="1" applyAlignment="1">
      <alignment/>
    </xf>
    <xf numFmtId="0" fontId="2" fillId="0" borderId="0" xfId="55" applyFont="1">
      <alignment/>
      <protection/>
    </xf>
    <xf numFmtId="0" fontId="60" fillId="33" borderId="0" xfId="0" applyFont="1" applyFill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right" vertical="center"/>
    </xf>
    <xf numFmtId="0" fontId="64" fillId="0" borderId="10" xfId="0" applyFont="1" applyBorder="1" applyAlignment="1">
      <alignment horizontal="right" vertical="center"/>
    </xf>
    <xf numFmtId="0" fontId="64" fillId="0" borderId="11" xfId="0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5" fillId="0" borderId="15" xfId="0" applyFont="1" applyBorder="1" applyAlignment="1">
      <alignment horizontal="right" vertical="center"/>
    </xf>
    <xf numFmtId="0" fontId="65" fillId="0" borderId="16" xfId="0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2" fontId="66" fillId="19" borderId="20" xfId="0" applyNumberFormat="1" applyFont="1" applyFill="1" applyBorder="1" applyAlignment="1">
      <alignment horizontal="center" vertical="center"/>
    </xf>
    <xf numFmtId="2" fontId="66" fillId="19" borderId="21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/>
    </xf>
    <xf numFmtId="0" fontId="64" fillId="35" borderId="22" xfId="0" applyFont="1" applyFill="1" applyBorder="1" applyAlignment="1">
      <alignment horizontal="right" vertical="center"/>
    </xf>
    <xf numFmtId="0" fontId="64" fillId="35" borderId="23" xfId="0" applyFont="1" applyFill="1" applyBorder="1" applyAlignment="1">
      <alignment horizontal="right" vertical="center"/>
    </xf>
    <xf numFmtId="0" fontId="64" fillId="35" borderId="24" xfId="0" applyFont="1" applyFill="1" applyBorder="1" applyAlignment="1">
      <alignment horizontal="right" vertical="center"/>
    </xf>
    <xf numFmtId="0" fontId="64" fillId="35" borderId="25" xfId="0" applyFont="1" applyFill="1" applyBorder="1" applyAlignment="1">
      <alignment horizontal="right" vertical="center"/>
    </xf>
    <xf numFmtId="0" fontId="64" fillId="35" borderId="26" xfId="0" applyFont="1" applyFill="1" applyBorder="1" applyAlignment="1">
      <alignment horizontal="right" vertical="center"/>
    </xf>
    <xf numFmtId="0" fontId="64" fillId="35" borderId="27" xfId="0" applyFont="1" applyFill="1" applyBorder="1" applyAlignment="1">
      <alignment horizontal="right" vertical="center"/>
    </xf>
    <xf numFmtId="0" fontId="64" fillId="35" borderId="28" xfId="0" applyFont="1" applyFill="1" applyBorder="1" applyAlignment="1">
      <alignment horizontal="right" vertical="center"/>
    </xf>
    <xf numFmtId="0" fontId="64" fillId="35" borderId="10" xfId="0" applyFont="1" applyFill="1" applyBorder="1" applyAlignment="1">
      <alignment horizontal="right" vertical="center"/>
    </xf>
    <xf numFmtId="0" fontId="64" fillId="35" borderId="11" xfId="0" applyFont="1" applyFill="1" applyBorder="1" applyAlignment="1">
      <alignment horizontal="right" vertical="center"/>
    </xf>
    <xf numFmtId="0" fontId="64" fillId="35" borderId="29" xfId="0" applyFont="1" applyFill="1" applyBorder="1" applyAlignment="1">
      <alignment horizontal="right" vertical="center"/>
    </xf>
    <xf numFmtId="0" fontId="64" fillId="35" borderId="30" xfId="0" applyFont="1" applyFill="1" applyBorder="1" applyAlignment="1">
      <alignment horizontal="right" vertical="center"/>
    </xf>
    <xf numFmtId="0" fontId="64" fillId="35" borderId="31" xfId="0" applyFont="1" applyFill="1" applyBorder="1" applyAlignment="1">
      <alignment horizontal="right" vertical="center"/>
    </xf>
    <xf numFmtId="0" fontId="64" fillId="35" borderId="32" xfId="0" applyFont="1" applyFill="1" applyBorder="1" applyAlignment="1">
      <alignment horizontal="right" vertical="center"/>
    </xf>
    <xf numFmtId="0" fontId="64" fillId="35" borderId="33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2" fontId="69" fillId="0" borderId="0" xfId="0" applyNumberFormat="1" applyFont="1" applyBorder="1" applyAlignment="1">
      <alignment horizontal="center" vertical="center"/>
    </xf>
    <xf numFmtId="9" fontId="69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/>
    </xf>
    <xf numFmtId="0" fontId="70" fillId="19" borderId="34" xfId="0" applyFont="1" applyFill="1" applyBorder="1" applyAlignment="1">
      <alignment horizontal="center" vertical="center"/>
    </xf>
    <xf numFmtId="0" fontId="70" fillId="36" borderId="35" xfId="0" applyFont="1" applyFill="1" applyBorder="1" applyAlignment="1">
      <alignment horizontal="center" vertical="center"/>
    </xf>
    <xf numFmtId="0" fontId="70" fillId="36" borderId="20" xfId="0" applyFont="1" applyFill="1" applyBorder="1" applyAlignment="1">
      <alignment horizontal="center" vertical="center"/>
    </xf>
    <xf numFmtId="0" fontId="70" fillId="36" borderId="21" xfId="0" applyFont="1" applyFill="1" applyBorder="1" applyAlignment="1">
      <alignment horizontal="center" vertical="center"/>
    </xf>
    <xf numFmtId="0" fontId="70" fillId="36" borderId="36" xfId="0" applyFont="1" applyFill="1" applyBorder="1" applyAlignment="1">
      <alignment horizontal="center" vertical="center"/>
    </xf>
    <xf numFmtId="0" fontId="70" fillId="9" borderId="37" xfId="0" applyFont="1" applyFill="1" applyBorder="1" applyAlignment="1">
      <alignment horizontal="center" vertical="center"/>
    </xf>
    <xf numFmtId="0" fontId="70" fillId="9" borderId="35" xfId="0" applyFont="1" applyFill="1" applyBorder="1" applyAlignment="1">
      <alignment horizontal="center" vertical="center"/>
    </xf>
    <xf numFmtId="0" fontId="70" fillId="9" borderId="20" xfId="0" applyFont="1" applyFill="1" applyBorder="1" applyAlignment="1">
      <alignment horizontal="center" vertical="center"/>
    </xf>
    <xf numFmtId="0" fontId="70" fillId="9" borderId="21" xfId="0" applyFont="1" applyFill="1" applyBorder="1" applyAlignment="1">
      <alignment horizontal="center" vertical="center"/>
    </xf>
    <xf numFmtId="0" fontId="70" fillId="9" borderId="36" xfId="0" applyFont="1" applyFill="1" applyBorder="1" applyAlignment="1">
      <alignment horizontal="center" vertical="center"/>
    </xf>
    <xf numFmtId="0" fontId="70" fillId="19" borderId="37" xfId="0" applyFont="1" applyFill="1" applyBorder="1" applyAlignment="1">
      <alignment horizontal="center" vertical="center"/>
    </xf>
    <xf numFmtId="0" fontId="70" fillId="16" borderId="37" xfId="0" applyFont="1" applyFill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left" vertical="center"/>
    </xf>
    <xf numFmtId="0" fontId="68" fillId="33" borderId="41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68" fillId="33" borderId="29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33" borderId="45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33" borderId="47" xfId="0" applyFont="1" applyFill="1" applyBorder="1" applyAlignment="1">
      <alignment horizontal="center" vertical="center"/>
    </xf>
    <xf numFmtId="0" fontId="68" fillId="35" borderId="15" xfId="0" applyFont="1" applyFill="1" applyBorder="1" applyAlignment="1">
      <alignment horizontal="right" vertical="center"/>
    </xf>
    <xf numFmtId="0" fontId="68" fillId="35" borderId="48" xfId="0" applyFont="1" applyFill="1" applyBorder="1" applyAlignment="1">
      <alignment horizontal="right" vertical="center"/>
    </xf>
    <xf numFmtId="0" fontId="68" fillId="35" borderId="16" xfId="0" applyFont="1" applyFill="1" applyBorder="1" applyAlignment="1">
      <alignment horizontal="right" vertical="center"/>
    </xf>
    <xf numFmtId="0" fontId="70" fillId="16" borderId="20" xfId="0" applyFont="1" applyFill="1" applyBorder="1" applyAlignment="1">
      <alignment horizontal="center" vertical="center"/>
    </xf>
    <xf numFmtId="0" fontId="70" fillId="16" borderId="20" xfId="0" applyFont="1" applyFill="1" applyBorder="1" applyAlignment="1">
      <alignment horizontal="center" vertical="center" wrapText="1"/>
    </xf>
    <xf numFmtId="0" fontId="70" fillId="16" borderId="21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2" fontId="68" fillId="0" borderId="39" xfId="0" applyNumberFormat="1" applyFont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/>
    </xf>
    <xf numFmtId="2" fontId="68" fillId="0" borderId="18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2" fontId="70" fillId="19" borderId="20" xfId="0" applyNumberFormat="1" applyFont="1" applyFill="1" applyBorder="1" applyAlignment="1">
      <alignment horizontal="center" vertical="center"/>
    </xf>
    <xf numFmtId="2" fontId="70" fillId="19" borderId="21" xfId="0" applyNumberFormat="1" applyFont="1" applyFill="1" applyBorder="1" applyAlignment="1">
      <alignment horizontal="center" vertical="center"/>
    </xf>
    <xf numFmtId="1" fontId="70" fillId="19" borderId="27" xfId="0" applyNumberFormat="1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8" fillId="37" borderId="10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1" fontId="70" fillId="19" borderId="47" xfId="0" applyNumberFormat="1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68" fillId="37" borderId="18" xfId="0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center" vertical="center" wrapText="1"/>
    </xf>
    <xf numFmtId="1" fontId="70" fillId="15" borderId="37" xfId="0" applyNumberFormat="1" applyFont="1" applyFill="1" applyBorder="1" applyAlignment="1">
      <alignment horizontal="center" vertical="center"/>
    </xf>
    <xf numFmtId="0" fontId="70" fillId="15" borderId="36" xfId="0" applyFont="1" applyFill="1" applyBorder="1" applyAlignment="1">
      <alignment horizontal="center" vertical="center" wrapText="1"/>
    </xf>
    <xf numFmtId="0" fontId="70" fillId="15" borderId="20" xfId="0" applyFont="1" applyFill="1" applyBorder="1" applyAlignment="1">
      <alignment horizontal="center" vertical="center" wrapText="1"/>
    </xf>
    <xf numFmtId="0" fontId="70" fillId="15" borderId="21" xfId="0" applyFont="1" applyFill="1" applyBorder="1" applyAlignment="1">
      <alignment horizontal="center" vertical="center" wrapText="1"/>
    </xf>
    <xf numFmtId="2" fontId="68" fillId="0" borderId="0" xfId="0" applyNumberFormat="1" applyFont="1" applyBorder="1" applyAlignment="1">
      <alignment horizontal="center" vertical="center"/>
    </xf>
    <xf numFmtId="2" fontId="68" fillId="33" borderId="0" xfId="0" applyNumberFormat="1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0" fillId="15" borderId="20" xfId="0" applyFont="1" applyFill="1" applyBorder="1" applyAlignment="1">
      <alignment horizontal="center" vertical="center"/>
    </xf>
    <xf numFmtId="0" fontId="70" fillId="15" borderId="21" xfId="0" applyFont="1" applyFill="1" applyBorder="1" applyAlignment="1">
      <alignment horizontal="center" vertical="center"/>
    </xf>
    <xf numFmtId="0" fontId="70" fillId="16" borderId="36" xfId="0" applyFont="1" applyFill="1" applyBorder="1" applyAlignment="1">
      <alignment horizontal="center" vertical="center"/>
    </xf>
    <xf numFmtId="2" fontId="68" fillId="0" borderId="42" xfId="0" applyNumberFormat="1" applyFont="1" applyBorder="1" applyAlignment="1">
      <alignment horizontal="center" vertical="center"/>
    </xf>
    <xf numFmtId="2" fontId="68" fillId="0" borderId="12" xfId="0" applyNumberFormat="1" applyFont="1" applyBorder="1" applyAlignment="1">
      <alignment horizontal="center" vertical="center"/>
    </xf>
    <xf numFmtId="0" fontId="70" fillId="16" borderId="43" xfId="0" applyFont="1" applyFill="1" applyBorder="1" applyAlignment="1">
      <alignment horizontal="center" vertical="center"/>
    </xf>
    <xf numFmtId="0" fontId="70" fillId="16" borderId="27" xfId="0" applyFont="1" applyFill="1" applyBorder="1" applyAlignment="1">
      <alignment horizontal="center" vertical="center"/>
    </xf>
    <xf numFmtId="1" fontId="70" fillId="19" borderId="43" xfId="0" applyNumberFormat="1" applyFont="1" applyFill="1" applyBorder="1" applyAlignment="1">
      <alignment horizontal="center" vertical="center"/>
    </xf>
    <xf numFmtId="0" fontId="68" fillId="0" borderId="42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68" fillId="37" borderId="39" xfId="0" applyFont="1" applyFill="1" applyBorder="1" applyAlignment="1">
      <alignment horizontal="center" vertical="center" wrapText="1"/>
    </xf>
    <xf numFmtId="0" fontId="68" fillId="33" borderId="40" xfId="0" applyFont="1" applyFill="1" applyBorder="1" applyAlignment="1">
      <alignment horizontal="center" vertical="center" wrapText="1"/>
    </xf>
    <xf numFmtId="1" fontId="70" fillId="19" borderId="37" xfId="0" applyNumberFormat="1" applyFont="1" applyFill="1" applyBorder="1" applyAlignment="1">
      <alignment horizontal="center" vertical="center"/>
    </xf>
    <xf numFmtId="1" fontId="70" fillId="19" borderId="36" xfId="0" applyNumberFormat="1" applyFont="1" applyFill="1" applyBorder="1" applyAlignment="1">
      <alignment horizontal="center" vertical="center"/>
    </xf>
    <xf numFmtId="1" fontId="70" fillId="19" borderId="20" xfId="0" applyNumberFormat="1" applyFont="1" applyFill="1" applyBorder="1" applyAlignment="1">
      <alignment horizontal="center" vertical="center"/>
    </xf>
    <xf numFmtId="0" fontId="68" fillId="0" borderId="40" xfId="0" applyFont="1" applyBorder="1" applyAlignment="1">
      <alignment horizontal="center" vertical="center" wrapText="1"/>
    </xf>
    <xf numFmtId="1" fontId="70" fillId="15" borderId="35" xfId="0" applyNumberFormat="1" applyFont="1" applyFill="1" applyBorder="1" applyAlignment="1">
      <alignment horizontal="center" vertical="center"/>
    </xf>
    <xf numFmtId="0" fontId="70" fillId="16" borderId="47" xfId="0" applyFont="1" applyFill="1" applyBorder="1" applyAlignment="1">
      <alignment horizontal="center" vertical="center"/>
    </xf>
    <xf numFmtId="2" fontId="68" fillId="0" borderId="17" xfId="0" applyNumberFormat="1" applyFont="1" applyBorder="1" applyAlignment="1">
      <alignment horizontal="center" vertical="center"/>
    </xf>
    <xf numFmtId="0" fontId="68" fillId="33" borderId="49" xfId="0" applyFont="1" applyFill="1" applyBorder="1" applyAlignment="1">
      <alignment/>
    </xf>
    <xf numFmtId="0" fontId="68" fillId="0" borderId="50" xfId="0" applyFont="1" applyBorder="1" applyAlignment="1">
      <alignment/>
    </xf>
    <xf numFmtId="0" fontId="68" fillId="0" borderId="51" xfId="0" applyFont="1" applyBorder="1" applyAlignment="1">
      <alignment/>
    </xf>
    <xf numFmtId="0" fontId="68" fillId="0" borderId="52" xfId="0" applyFont="1" applyBorder="1" applyAlignment="1">
      <alignment/>
    </xf>
    <xf numFmtId="0" fontId="68" fillId="0" borderId="53" xfId="0" applyFont="1" applyBorder="1" applyAlignment="1">
      <alignment/>
    </xf>
    <xf numFmtId="0" fontId="68" fillId="0" borderId="54" xfId="0" applyFont="1" applyBorder="1" applyAlignment="1">
      <alignment/>
    </xf>
    <xf numFmtId="0" fontId="68" fillId="33" borderId="54" xfId="0" applyFont="1" applyFill="1" applyBorder="1" applyAlignment="1">
      <alignment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55" xfId="0" applyFont="1" applyBorder="1" applyAlignment="1">
      <alignment horizontal="left" vertical="center"/>
    </xf>
    <xf numFmtId="0" fontId="68" fillId="33" borderId="33" xfId="0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/>
    </xf>
    <xf numFmtId="0" fontId="68" fillId="33" borderId="30" xfId="0" applyFont="1" applyFill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4" fillId="19" borderId="11" xfId="0" applyFont="1" applyFill="1" applyBorder="1" applyAlignment="1">
      <alignment horizontal="right" vertical="center"/>
    </xf>
    <xf numFmtId="0" fontId="64" fillId="17" borderId="55" xfId="0" applyFont="1" applyFill="1" applyBorder="1" applyAlignment="1">
      <alignment horizontal="center" vertical="center"/>
    </xf>
    <xf numFmtId="0" fontId="66" fillId="19" borderId="37" xfId="0" applyFont="1" applyFill="1" applyBorder="1" applyAlignment="1">
      <alignment horizontal="center" vertical="center"/>
    </xf>
    <xf numFmtId="2" fontId="66" fillId="19" borderId="36" xfId="0" applyNumberFormat="1" applyFont="1" applyFill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70" fillId="11" borderId="55" xfId="0" applyFont="1" applyFill="1" applyBorder="1" applyAlignment="1">
      <alignment horizontal="center" vertical="center"/>
    </xf>
    <xf numFmtId="0" fontId="64" fillId="35" borderId="23" xfId="0" applyFont="1" applyFill="1" applyBorder="1" applyAlignment="1">
      <alignment horizontal="right" vertical="center"/>
    </xf>
    <xf numFmtId="0" fontId="64" fillId="35" borderId="28" xfId="0" applyFont="1" applyFill="1" applyBorder="1" applyAlignment="1">
      <alignment horizontal="right" vertical="center"/>
    </xf>
    <xf numFmtId="0" fontId="64" fillId="35" borderId="44" xfId="0" applyFont="1" applyFill="1" applyBorder="1" applyAlignment="1">
      <alignment horizontal="right" vertical="center"/>
    </xf>
    <xf numFmtId="0" fontId="64" fillId="35" borderId="12" xfId="0" applyFont="1" applyFill="1" applyBorder="1" applyAlignment="1">
      <alignment horizontal="right" vertical="center"/>
    </xf>
    <xf numFmtId="0" fontId="64" fillId="35" borderId="56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8" fillId="33" borderId="48" xfId="0" applyFont="1" applyFill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8" fillId="0" borderId="58" xfId="0" applyFont="1" applyFill="1" applyBorder="1" applyAlignment="1">
      <alignment horizontal="center" vertical="center"/>
    </xf>
    <xf numFmtId="0" fontId="68" fillId="0" borderId="59" xfId="0" applyFont="1" applyFill="1" applyBorder="1" applyAlignment="1">
      <alignment horizontal="center" vertical="center"/>
    </xf>
    <xf numFmtId="0" fontId="68" fillId="0" borderId="60" xfId="0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 vertical="center"/>
    </xf>
    <xf numFmtId="0" fontId="68" fillId="33" borderId="59" xfId="0" applyFont="1" applyFill="1" applyBorder="1" applyAlignment="1">
      <alignment horizontal="center" vertical="center"/>
    </xf>
    <xf numFmtId="2" fontId="68" fillId="33" borderId="61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" fillId="0" borderId="0" xfId="55" applyFont="1">
      <alignment/>
      <protection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64" fillId="35" borderId="23" xfId="0" applyFont="1" applyFill="1" applyBorder="1" applyAlignment="1">
      <alignment horizontal="right" vertical="center"/>
    </xf>
    <xf numFmtId="0" fontId="64" fillId="35" borderId="24" xfId="0" applyFont="1" applyFill="1" applyBorder="1" applyAlignment="1">
      <alignment horizontal="right" vertical="center"/>
    </xf>
    <xf numFmtId="0" fontId="64" fillId="35" borderId="25" xfId="0" applyFont="1" applyFill="1" applyBorder="1" applyAlignment="1">
      <alignment horizontal="right" vertical="center"/>
    </xf>
    <xf numFmtId="0" fontId="64" fillId="35" borderId="28" xfId="0" applyFont="1" applyFill="1" applyBorder="1" applyAlignment="1">
      <alignment horizontal="right" vertical="center"/>
    </xf>
    <xf numFmtId="0" fontId="64" fillId="35" borderId="10" xfId="0" applyFont="1" applyFill="1" applyBorder="1" applyAlignment="1">
      <alignment horizontal="right" vertical="center"/>
    </xf>
    <xf numFmtId="0" fontId="64" fillId="35" borderId="11" xfId="0" applyFont="1" applyFill="1" applyBorder="1" applyAlignment="1">
      <alignment horizontal="right" vertical="center"/>
    </xf>
    <xf numFmtId="0" fontId="70" fillId="11" borderId="5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2" fontId="69" fillId="0" borderId="0" xfId="0" applyNumberFormat="1" applyFont="1" applyAlignment="1">
      <alignment horizontal="center" vertical="center"/>
    </xf>
    <xf numFmtId="9" fontId="69" fillId="0" borderId="0" xfId="0" applyNumberFormat="1" applyFont="1" applyAlignment="1">
      <alignment vertic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vertical="center"/>
    </xf>
    <xf numFmtId="0" fontId="68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/>
    </xf>
    <xf numFmtId="0" fontId="68" fillId="0" borderId="43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70" fillId="0" borderId="0" xfId="0" applyFont="1" applyAlignment="1">
      <alignment/>
    </xf>
    <xf numFmtId="2" fontId="68" fillId="0" borderId="0" xfId="0" applyNumberFormat="1" applyFont="1" applyAlignment="1">
      <alignment horizontal="center" vertical="center"/>
    </xf>
    <xf numFmtId="2" fontId="68" fillId="33" borderId="0" xfId="0" applyNumberFormat="1" applyFont="1" applyFill="1" applyAlignment="1">
      <alignment horizontal="center" vertical="center"/>
    </xf>
    <xf numFmtId="0" fontId="2" fillId="0" borderId="0" xfId="55">
      <alignment/>
      <protection/>
    </xf>
    <xf numFmtId="0" fontId="60" fillId="0" borderId="39" xfId="0" applyFont="1" applyBorder="1" applyAlignment="1">
      <alignment/>
    </xf>
    <xf numFmtId="0" fontId="60" fillId="0" borderId="40" xfId="0" applyFont="1" applyBorder="1" applyAlignment="1">
      <alignment/>
    </xf>
    <xf numFmtId="0" fontId="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2" fontId="66" fillId="0" borderId="0" xfId="0" applyNumberFormat="1" applyFont="1" applyAlignment="1">
      <alignment horizontal="center" vertical="center"/>
    </xf>
    <xf numFmtId="9" fontId="66" fillId="0" borderId="0" xfId="0" applyNumberFormat="1" applyFont="1" applyAlignment="1">
      <alignment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66" fillId="38" borderId="31" xfId="0" applyFont="1" applyFill="1" applyBorder="1" applyAlignment="1">
      <alignment horizontal="center" vertical="center"/>
    </xf>
    <xf numFmtId="0" fontId="66" fillId="38" borderId="32" xfId="0" applyFont="1" applyFill="1" applyBorder="1" applyAlignment="1">
      <alignment horizontal="center" vertical="center"/>
    </xf>
    <xf numFmtId="0" fontId="66" fillId="39" borderId="32" xfId="0" applyFont="1" applyFill="1" applyBorder="1" applyAlignment="1">
      <alignment horizontal="center" vertical="center"/>
    </xf>
    <xf numFmtId="0" fontId="66" fillId="40" borderId="32" xfId="0" applyFont="1" applyFill="1" applyBorder="1" applyAlignment="1">
      <alignment horizontal="center" vertical="center"/>
    </xf>
    <xf numFmtId="0" fontId="66" fillId="40" borderId="55" xfId="0" applyFont="1" applyFill="1" applyBorder="1" applyAlignment="1">
      <alignment horizontal="center" vertical="center"/>
    </xf>
    <xf numFmtId="0" fontId="66" fillId="16" borderId="31" xfId="0" applyFont="1" applyFill="1" applyBorder="1" applyAlignment="1">
      <alignment horizontal="center" vertical="center"/>
    </xf>
    <xf numFmtId="0" fontId="66" fillId="11" borderId="32" xfId="0" applyFont="1" applyFill="1" applyBorder="1" applyAlignment="1">
      <alignment horizontal="center" vertical="center"/>
    </xf>
    <xf numFmtId="0" fontId="66" fillId="11" borderId="55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33" borderId="38" xfId="0" applyFont="1" applyFill="1" applyBorder="1" applyAlignment="1">
      <alignment/>
    </xf>
    <xf numFmtId="0" fontId="60" fillId="0" borderId="28" xfId="0" applyFont="1" applyBorder="1" applyAlignment="1">
      <alignment/>
    </xf>
    <xf numFmtId="0" fontId="66" fillId="35" borderId="28" xfId="0" applyFont="1" applyFill="1" applyBorder="1" applyAlignment="1">
      <alignment horizontal="right" vertical="center"/>
    </xf>
    <xf numFmtId="0" fontId="66" fillId="35" borderId="10" xfId="0" applyFont="1" applyFill="1" applyBorder="1" applyAlignment="1">
      <alignment horizontal="right" vertical="center"/>
    </xf>
    <xf numFmtId="0" fontId="66" fillId="35" borderId="11" xfId="0" applyFont="1" applyFill="1" applyBorder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6" fillId="19" borderId="10" xfId="0" applyFont="1" applyFill="1" applyBorder="1" applyAlignment="1">
      <alignment horizontal="right" vertical="center"/>
    </xf>
    <xf numFmtId="0" fontId="66" fillId="19" borderId="11" xfId="0" applyFont="1" applyFill="1" applyBorder="1" applyAlignment="1">
      <alignment horizontal="right" vertical="center"/>
    </xf>
    <xf numFmtId="0" fontId="66" fillId="17" borderId="10" xfId="0" applyFont="1" applyFill="1" applyBorder="1" applyAlignment="1">
      <alignment horizontal="center" vertical="center"/>
    </xf>
    <xf numFmtId="0" fontId="66" fillId="17" borderId="11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right" vertical="center"/>
    </xf>
    <xf numFmtId="0" fontId="60" fillId="35" borderId="32" xfId="0" applyFont="1" applyFill="1" applyBorder="1" applyAlignment="1">
      <alignment horizontal="right" vertical="center"/>
    </xf>
    <xf numFmtId="0" fontId="66" fillId="35" borderId="32" xfId="0" applyFont="1" applyFill="1" applyBorder="1" applyAlignment="1">
      <alignment horizontal="right" vertical="center"/>
    </xf>
    <xf numFmtId="0" fontId="60" fillId="35" borderId="55" xfId="0" applyFont="1" applyFill="1" applyBorder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66" fillId="16" borderId="37" xfId="0" applyFont="1" applyFill="1" applyBorder="1" applyAlignment="1">
      <alignment horizontal="center" vertical="center"/>
    </xf>
    <xf numFmtId="0" fontId="66" fillId="16" borderId="36" xfId="0" applyFont="1" applyFill="1" applyBorder="1" applyAlignment="1">
      <alignment horizontal="center" vertical="center"/>
    </xf>
    <xf numFmtId="0" fontId="66" fillId="16" borderId="20" xfId="0" applyFont="1" applyFill="1" applyBorder="1" applyAlignment="1">
      <alignment horizontal="center" vertical="center"/>
    </xf>
    <xf numFmtId="0" fontId="66" fillId="16" borderId="2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16" borderId="43" xfId="0" applyFont="1" applyFill="1" applyBorder="1" applyAlignment="1">
      <alignment horizontal="center" vertical="center"/>
    </xf>
    <xf numFmtId="2" fontId="60" fillId="0" borderId="42" xfId="0" applyNumberFormat="1" applyFont="1" applyBorder="1" applyAlignment="1">
      <alignment horizontal="center" vertical="center"/>
    </xf>
    <xf numFmtId="2" fontId="60" fillId="0" borderId="39" xfId="0" applyNumberFormat="1" applyFont="1" applyBorder="1" applyAlignment="1">
      <alignment horizontal="center" vertical="center"/>
    </xf>
    <xf numFmtId="0" fontId="66" fillId="16" borderId="27" xfId="0" applyFont="1" applyFill="1" applyBorder="1" applyAlignment="1">
      <alignment horizontal="center" vertical="center"/>
    </xf>
    <xf numFmtId="2" fontId="60" fillId="0" borderId="12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0" fontId="7" fillId="0" borderId="0" xfId="55" applyFont="1">
      <alignment/>
      <protection/>
    </xf>
    <xf numFmtId="0" fontId="66" fillId="33" borderId="0" xfId="0" applyFont="1" applyFill="1" applyAlignment="1">
      <alignment/>
    </xf>
    <xf numFmtId="0" fontId="8" fillId="0" borderId="0" xfId="55" applyFont="1">
      <alignment/>
      <protection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" fontId="66" fillId="19" borderId="10" xfId="0" applyNumberFormat="1" applyFont="1" applyFill="1" applyBorder="1" applyAlignment="1">
      <alignment horizontal="center" vertical="center"/>
    </xf>
    <xf numFmtId="2" fontId="66" fillId="19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1" fontId="66" fillId="19" borderId="28" xfId="0" applyNumberFormat="1" applyFont="1" applyFill="1" applyBorder="1" applyAlignment="1">
      <alignment horizontal="center" vertical="center"/>
    </xf>
    <xf numFmtId="2" fontId="66" fillId="19" borderId="11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1" fontId="66" fillId="15" borderId="31" xfId="0" applyNumberFormat="1" applyFont="1" applyFill="1" applyBorder="1" applyAlignment="1">
      <alignment horizontal="center" vertical="center"/>
    </xf>
    <xf numFmtId="0" fontId="66" fillId="15" borderId="32" xfId="0" applyFont="1" applyFill="1" applyBorder="1" applyAlignment="1">
      <alignment horizontal="center" vertical="center" wrapText="1"/>
    </xf>
    <xf numFmtId="0" fontId="66" fillId="15" borderId="55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71" fillId="0" borderId="39" xfId="0" applyFont="1" applyBorder="1" applyAlignment="1">
      <alignment/>
    </xf>
    <xf numFmtId="0" fontId="71" fillId="0" borderId="63" xfId="0" applyFont="1" applyBorder="1" applyAlignment="1">
      <alignment horizontal="center" vertical="center"/>
    </xf>
    <xf numFmtId="0" fontId="71" fillId="0" borderId="63" xfId="0" applyFont="1" applyBorder="1" applyAlignment="1">
      <alignment/>
    </xf>
    <xf numFmtId="0" fontId="71" fillId="0" borderId="39" xfId="0" applyFont="1" applyBorder="1" applyAlignment="1">
      <alignment horizontal="center" vertical="center"/>
    </xf>
    <xf numFmtId="0" fontId="71" fillId="0" borderId="10" xfId="0" applyFont="1" applyBorder="1" applyAlignment="1">
      <alignment vertical="center" wrapText="1"/>
    </xf>
    <xf numFmtId="0" fontId="66" fillId="38" borderId="33" xfId="0" applyFont="1" applyFill="1" applyBorder="1" applyAlignment="1">
      <alignment horizontal="center" vertical="center"/>
    </xf>
    <xf numFmtId="0" fontId="66" fillId="39" borderId="56" xfId="0" applyFont="1" applyFill="1" applyBorder="1" applyAlignment="1">
      <alignment horizontal="center" vertical="center"/>
    </xf>
    <xf numFmtId="0" fontId="66" fillId="38" borderId="37" xfId="0" applyFont="1" applyFill="1" applyBorder="1" applyAlignment="1">
      <alignment horizontal="center" vertical="center"/>
    </xf>
    <xf numFmtId="0" fontId="72" fillId="37" borderId="64" xfId="0" applyFont="1" applyFill="1" applyBorder="1" applyAlignment="1">
      <alignment horizontal="center" vertical="center" wrapText="1"/>
    </xf>
    <xf numFmtId="0" fontId="72" fillId="37" borderId="65" xfId="0" applyFont="1" applyFill="1" applyBorder="1" applyAlignment="1">
      <alignment horizontal="center" vertical="center" wrapText="1"/>
    </xf>
    <xf numFmtId="0" fontId="71" fillId="0" borderId="37" xfId="0" applyFont="1" applyBorder="1" applyAlignment="1">
      <alignment horizontal="center" wrapText="1"/>
    </xf>
    <xf numFmtId="0" fontId="71" fillId="0" borderId="59" xfId="0" applyFont="1" applyBorder="1" applyAlignment="1">
      <alignment horizontal="center" wrapText="1"/>
    </xf>
    <xf numFmtId="0" fontId="73" fillId="0" borderId="59" xfId="0" applyFont="1" applyBorder="1" applyAlignment="1">
      <alignment horizontal="center" wrapText="1"/>
    </xf>
    <xf numFmtId="0" fontId="60" fillId="0" borderId="59" xfId="0" applyFont="1" applyBorder="1" applyAlignment="1">
      <alignment horizont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2" fontId="66" fillId="16" borderId="41" xfId="0" applyNumberFormat="1" applyFont="1" applyFill="1" applyBorder="1" applyAlignment="1">
      <alignment horizontal="center" vertical="center"/>
    </xf>
    <xf numFmtId="2" fontId="66" fillId="16" borderId="61" xfId="0" applyNumberFormat="1" applyFont="1" applyFill="1" applyBorder="1" applyAlignment="1">
      <alignment horizontal="center" vertical="center"/>
    </xf>
    <xf numFmtId="2" fontId="66" fillId="16" borderId="66" xfId="0" applyNumberFormat="1" applyFont="1" applyFill="1" applyBorder="1" applyAlignment="1">
      <alignment horizontal="center" vertical="center"/>
    </xf>
    <xf numFmtId="2" fontId="66" fillId="16" borderId="67" xfId="0" applyNumberFormat="1" applyFont="1" applyFill="1" applyBorder="1" applyAlignment="1">
      <alignment horizontal="center" vertical="center"/>
    </xf>
    <xf numFmtId="2" fontId="66" fillId="16" borderId="13" xfId="0" applyNumberFormat="1" applyFont="1" applyFill="1" applyBorder="1" applyAlignment="1">
      <alignment horizontal="center" vertical="center"/>
    </xf>
    <xf numFmtId="2" fontId="66" fillId="16" borderId="14" xfId="0" applyNumberFormat="1" applyFont="1" applyFill="1" applyBorder="1" applyAlignment="1">
      <alignment horizontal="center" vertical="center"/>
    </xf>
    <xf numFmtId="0" fontId="66" fillId="11" borderId="24" xfId="0" applyFont="1" applyFill="1" applyBorder="1" applyAlignment="1">
      <alignment horizontal="center" vertical="center"/>
    </xf>
    <xf numFmtId="0" fontId="66" fillId="11" borderId="32" xfId="0" applyFont="1" applyFill="1" applyBorder="1" applyAlignment="1">
      <alignment horizontal="center" vertical="center"/>
    </xf>
    <xf numFmtId="0" fontId="66" fillId="11" borderId="25" xfId="0" applyFont="1" applyFill="1" applyBorder="1" applyAlignment="1">
      <alignment horizontal="center" vertical="center"/>
    </xf>
    <xf numFmtId="0" fontId="66" fillId="11" borderId="55" xfId="0" applyFont="1" applyFill="1" applyBorder="1" applyAlignment="1">
      <alignment horizontal="center" vertical="center"/>
    </xf>
    <xf numFmtId="0" fontId="66" fillId="35" borderId="28" xfId="0" applyFont="1" applyFill="1" applyBorder="1" applyAlignment="1">
      <alignment horizontal="right" vertical="center"/>
    </xf>
    <xf numFmtId="0" fontId="66" fillId="35" borderId="10" xfId="0" applyFont="1" applyFill="1" applyBorder="1" applyAlignment="1">
      <alignment horizontal="right" vertical="center"/>
    </xf>
    <xf numFmtId="0" fontId="66" fillId="35" borderId="11" xfId="0" applyFont="1" applyFill="1" applyBorder="1" applyAlignment="1">
      <alignment horizontal="right" vertical="center"/>
    </xf>
    <xf numFmtId="0" fontId="60" fillId="35" borderId="31" xfId="0" applyFont="1" applyFill="1" applyBorder="1" applyAlignment="1">
      <alignment horizontal="right" vertical="center"/>
    </xf>
    <xf numFmtId="0" fontId="60" fillId="35" borderId="32" xfId="0" applyFont="1" applyFill="1" applyBorder="1" applyAlignment="1">
      <alignment horizontal="right" vertical="center"/>
    </xf>
    <xf numFmtId="0" fontId="60" fillId="35" borderId="55" xfId="0" applyFont="1" applyFill="1" applyBorder="1" applyAlignment="1">
      <alignment horizontal="right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wrapText="1"/>
    </xf>
    <xf numFmtId="0" fontId="66" fillId="11" borderId="23" xfId="0" applyFont="1" applyFill="1" applyBorder="1" applyAlignment="1">
      <alignment horizontal="center" vertical="center"/>
    </xf>
    <xf numFmtId="0" fontId="66" fillId="11" borderId="31" xfId="0" applyFont="1" applyFill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6" fillId="14" borderId="26" xfId="0" applyFont="1" applyFill="1" applyBorder="1" applyAlignment="1">
      <alignment horizontal="center" vertical="center"/>
    </xf>
    <xf numFmtId="0" fontId="66" fillId="14" borderId="68" xfId="0" applyFont="1" applyFill="1" applyBorder="1" applyAlignment="1">
      <alignment horizontal="center" vertical="center"/>
    </xf>
    <xf numFmtId="0" fontId="66" fillId="14" borderId="69" xfId="0" applyFont="1" applyFill="1" applyBorder="1" applyAlignment="1">
      <alignment horizontal="center" vertical="center"/>
    </xf>
    <xf numFmtId="0" fontId="66" fillId="14" borderId="13" xfId="0" applyFont="1" applyFill="1" applyBorder="1" applyAlignment="1">
      <alignment horizontal="center" vertical="center"/>
    </xf>
    <xf numFmtId="0" fontId="66" fillId="19" borderId="23" xfId="0" applyFont="1" applyFill="1" applyBorder="1" applyAlignment="1">
      <alignment horizontal="center" vertical="center"/>
    </xf>
    <xf numFmtId="0" fontId="66" fillId="19" borderId="24" xfId="0" applyFont="1" applyFill="1" applyBorder="1" applyAlignment="1">
      <alignment horizontal="center" vertical="center"/>
    </xf>
    <xf numFmtId="0" fontId="66" fillId="19" borderId="25" xfId="0" applyFont="1" applyFill="1" applyBorder="1" applyAlignment="1">
      <alignment horizontal="center" vertical="center"/>
    </xf>
    <xf numFmtId="2" fontId="70" fillId="16" borderId="31" xfId="0" applyNumberFormat="1" applyFont="1" applyFill="1" applyBorder="1" applyAlignment="1">
      <alignment horizontal="center" vertical="center"/>
    </xf>
    <xf numFmtId="2" fontId="70" fillId="16" borderId="32" xfId="0" applyNumberFormat="1" applyFont="1" applyFill="1" applyBorder="1" applyAlignment="1">
      <alignment horizontal="center" vertical="center"/>
    </xf>
    <xf numFmtId="2" fontId="70" fillId="16" borderId="55" xfId="0" applyNumberFormat="1" applyFont="1" applyFill="1" applyBorder="1" applyAlignment="1">
      <alignment horizontal="center" vertical="center"/>
    </xf>
    <xf numFmtId="0" fontId="66" fillId="0" borderId="28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66" fillId="0" borderId="32" xfId="0" applyFont="1" applyBorder="1" applyAlignment="1">
      <alignment horizontal="left" vertical="center"/>
    </xf>
    <xf numFmtId="0" fontId="66" fillId="0" borderId="55" xfId="0" applyFont="1" applyBorder="1" applyAlignment="1">
      <alignment horizontal="left" vertical="center"/>
    </xf>
    <xf numFmtId="2" fontId="70" fillId="16" borderId="23" xfId="0" applyNumberFormat="1" applyFont="1" applyFill="1" applyBorder="1" applyAlignment="1">
      <alignment horizontal="center" vertical="center"/>
    </xf>
    <xf numFmtId="2" fontId="70" fillId="16" borderId="24" xfId="0" applyNumberFormat="1" applyFont="1" applyFill="1" applyBorder="1" applyAlignment="1">
      <alignment horizontal="center" vertical="center"/>
    </xf>
    <xf numFmtId="2" fontId="70" fillId="16" borderId="25" xfId="0" applyNumberFormat="1" applyFont="1" applyFill="1" applyBorder="1" applyAlignment="1">
      <alignment horizontal="center" vertical="center"/>
    </xf>
    <xf numFmtId="0" fontId="64" fillId="35" borderId="28" xfId="0" applyFont="1" applyFill="1" applyBorder="1" applyAlignment="1">
      <alignment horizontal="right" vertical="center"/>
    </xf>
    <xf numFmtId="0" fontId="64" fillId="35" borderId="10" xfId="0" applyFont="1" applyFill="1" applyBorder="1" applyAlignment="1">
      <alignment horizontal="right" vertical="center"/>
    </xf>
    <xf numFmtId="0" fontId="64" fillId="35" borderId="11" xfId="0" applyFont="1" applyFill="1" applyBorder="1" applyAlignment="1">
      <alignment horizontal="right" vertical="center"/>
    </xf>
    <xf numFmtId="0" fontId="68" fillId="35" borderId="33" xfId="0" applyFont="1" applyFill="1" applyBorder="1" applyAlignment="1">
      <alignment horizontal="right" vertical="center"/>
    </xf>
    <xf numFmtId="0" fontId="68" fillId="35" borderId="70" xfId="0" applyFont="1" applyFill="1" applyBorder="1" applyAlignment="1">
      <alignment horizontal="right" vertical="center"/>
    </xf>
    <xf numFmtId="0" fontId="68" fillId="35" borderId="71" xfId="0" applyFont="1" applyFill="1" applyBorder="1" applyAlignment="1">
      <alignment horizontal="right" vertical="center"/>
    </xf>
    <xf numFmtId="0" fontId="66" fillId="33" borderId="24" xfId="0" applyFont="1" applyFill="1" applyBorder="1" applyAlignment="1">
      <alignment vertical="center"/>
    </xf>
    <xf numFmtId="0" fontId="66" fillId="33" borderId="25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68" fillId="0" borderId="29" xfId="0" applyFont="1" applyBorder="1" applyAlignment="1">
      <alignment horizontal="center"/>
    </xf>
    <xf numFmtId="0" fontId="68" fillId="0" borderId="72" xfId="0" applyFont="1" applyBorder="1" applyAlignment="1">
      <alignment horizontal="center"/>
    </xf>
    <xf numFmtId="0" fontId="68" fillId="0" borderId="73" xfId="0" applyFont="1" applyBorder="1" applyAlignment="1">
      <alignment horizontal="center"/>
    </xf>
    <xf numFmtId="0" fontId="70" fillId="35" borderId="26" xfId="0" applyFont="1" applyFill="1" applyBorder="1" applyAlignment="1">
      <alignment horizontal="center" vertical="center"/>
    </xf>
    <xf numFmtId="0" fontId="70" fillId="35" borderId="68" xfId="0" applyFont="1" applyFill="1" applyBorder="1" applyAlignment="1">
      <alignment horizontal="center" vertical="center"/>
    </xf>
    <xf numFmtId="0" fontId="70" fillId="35" borderId="69" xfId="0" applyFont="1" applyFill="1" applyBorder="1" applyAlignment="1">
      <alignment horizontal="center" vertical="center"/>
    </xf>
    <xf numFmtId="0" fontId="70" fillId="14" borderId="26" xfId="0" applyFont="1" applyFill="1" applyBorder="1" applyAlignment="1">
      <alignment horizontal="center" vertical="center"/>
    </xf>
    <xf numFmtId="0" fontId="70" fillId="14" borderId="68" xfId="0" applyFont="1" applyFill="1" applyBorder="1" applyAlignment="1">
      <alignment horizontal="center" vertical="center"/>
    </xf>
    <xf numFmtId="0" fontId="70" fillId="19" borderId="26" xfId="0" applyFont="1" applyFill="1" applyBorder="1" applyAlignment="1">
      <alignment horizontal="center" vertical="center"/>
    </xf>
    <xf numFmtId="0" fontId="70" fillId="19" borderId="68" xfId="0" applyFont="1" applyFill="1" applyBorder="1" applyAlignment="1">
      <alignment horizontal="center" vertical="center"/>
    </xf>
    <xf numFmtId="0" fontId="70" fillId="19" borderId="69" xfId="0" applyFont="1" applyFill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74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64" fillId="35" borderId="23" xfId="0" applyFont="1" applyFill="1" applyBorder="1" applyAlignment="1">
      <alignment horizontal="right" vertical="center"/>
    </xf>
    <xf numFmtId="0" fontId="64" fillId="35" borderId="24" xfId="0" applyFont="1" applyFill="1" applyBorder="1" applyAlignment="1">
      <alignment horizontal="right" vertical="center"/>
    </xf>
    <xf numFmtId="0" fontId="64" fillId="35" borderId="25" xfId="0" applyFont="1" applyFill="1" applyBorder="1" applyAlignment="1">
      <alignment horizontal="right" vertical="center"/>
    </xf>
    <xf numFmtId="0" fontId="70" fillId="11" borderId="23" xfId="0" applyFont="1" applyFill="1" applyBorder="1" applyAlignment="1">
      <alignment horizontal="center" vertical="center"/>
    </xf>
    <xf numFmtId="0" fontId="70" fillId="11" borderId="31" xfId="0" applyFont="1" applyFill="1" applyBorder="1" applyAlignment="1">
      <alignment horizontal="center" vertical="center"/>
    </xf>
    <xf numFmtId="0" fontId="70" fillId="11" borderId="24" xfId="0" applyFont="1" applyFill="1" applyBorder="1" applyAlignment="1">
      <alignment horizontal="center" vertical="center"/>
    </xf>
    <xf numFmtId="0" fontId="70" fillId="11" borderId="32" xfId="0" applyFont="1" applyFill="1" applyBorder="1" applyAlignment="1">
      <alignment horizontal="center" vertical="center"/>
    </xf>
    <xf numFmtId="0" fontId="70" fillId="11" borderId="25" xfId="0" applyFont="1" applyFill="1" applyBorder="1" applyAlignment="1">
      <alignment horizontal="center" vertical="center"/>
    </xf>
    <xf numFmtId="0" fontId="70" fillId="11" borderId="55" xfId="0" applyFont="1" applyFill="1" applyBorder="1" applyAlignment="1">
      <alignment horizontal="center" vertical="center"/>
    </xf>
    <xf numFmtId="0" fontId="70" fillId="14" borderId="13" xfId="0" applyFont="1" applyFill="1" applyBorder="1" applyAlignment="1">
      <alignment horizontal="center" vertical="center"/>
    </xf>
    <xf numFmtId="0" fontId="70" fillId="1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0" fillId="14" borderId="69" xfId="0" applyFont="1" applyFill="1" applyBorder="1" applyAlignment="1">
      <alignment horizontal="center" vertical="center"/>
    </xf>
    <xf numFmtId="0" fontId="70" fillId="14" borderId="6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SCORE INDEX LEVEL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8625"/>
          <c:w val="0.978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'21EC43_CT'!$T$141:$T$145</c:f>
              <c:strCache/>
            </c:strRef>
          </c:cat>
          <c:val>
            <c:numRef>
              <c:f>'21EC43_CT'!$X$141:$X$145</c:f>
              <c:numCache/>
            </c:numRef>
          </c:val>
        </c:ser>
        <c:overlap val="-27"/>
        <c:gapWidth val="219"/>
        <c:axId val="23014378"/>
        <c:axId val="5802811"/>
      </c:bar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014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DIRECT ATTAINMENT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125"/>
          <c:w val="0.966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'21EC43_CT'!$W$140</c:f>
              <c:strCache>
                <c:ptCount val="1"/>
                <c:pt idx="0">
                  <c:v>DIRECT ATTAINMENT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'21EC43_CT'!$T$141:$T$145</c:f>
              <c:strCache/>
            </c:strRef>
          </c:cat>
          <c:val>
            <c:numRef>
              <c:f>'21EC43_CT'!$W$141:$W$145</c:f>
              <c:numCache/>
            </c:numRef>
          </c:val>
        </c:ser>
        <c:overlap val="-27"/>
        <c:gapWidth val="219"/>
        <c:axId val="52225300"/>
        <c:axId val="265653"/>
      </c:bar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225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5575"/>
          <c:w val="0.781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 &amp; 18 Scheme (40+60) CO10 mar'!$W$106</c:f>
              <c:strCache>
                <c:ptCount val="1"/>
                <c:pt idx="0">
                  <c:v>DIRECT ATTAINMENT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 &amp; 18 Scheme (40+60) CO10 mar'!$T$107:$T$112</c:f>
              <c:strCache/>
            </c:strRef>
          </c:cat>
          <c:val>
            <c:numRef>
              <c:f>'17 &amp; 18 Scheme (40+60) CO10 mar'!$W$107:$W$112</c:f>
              <c:numCache/>
            </c:numRef>
          </c:val>
        </c:ser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"/>
          <c:y val="0.279"/>
          <c:w val="0.256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SCORE INDEX LEVEL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895"/>
          <c:w val="0.7712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 &amp; 18 Scheme (40+60) CO10 mar'!$Z$106</c:f>
              <c:strCache>
                <c:ptCount val="1"/>
                <c:pt idx="0">
                  <c:v>SCORE INDEX LEVEL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 &amp; 18 Scheme (40+60) CO10 mar'!$T$107:$T$112</c:f>
              <c:strCache/>
            </c:strRef>
          </c:cat>
          <c:val>
            <c:numRef>
              <c:f>'17 &amp; 18 Scheme (40+60) CO10 mar'!$Z$107:$Z$112</c:f>
              <c:numCache/>
            </c:numRef>
          </c:val>
        </c:ser>
        <c:axId val="59443400"/>
        <c:axId val="65228553"/>
      </c:barChart>
      <c:catAx>
        <c:axId val="594434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3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25"/>
          <c:y val="0.31725"/>
          <c:w val="0.171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4825"/>
          <c:w val="0.8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0186066"/>
        <c:axId val="49021411"/>
      </c:barChart>
      <c:catAx>
        <c:axId val="501860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21411"/>
        <c:crosses val="autoZero"/>
        <c:auto val="1"/>
        <c:lblOffset val="100"/>
        <c:tickLblSkip val="1"/>
        <c:noMultiLvlLbl val="0"/>
      </c:catAx>
      <c:valAx>
        <c:axId val="49021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6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264"/>
          <c:w val="0.2585"/>
          <c:h val="0.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SCORE INDEX LEVEL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815"/>
          <c:w val="0.8002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539516"/>
        <c:axId val="11311325"/>
      </c:barChart>
      <c:catAx>
        <c:axId val="385395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1325"/>
        <c:crosses val="autoZero"/>
        <c:auto val="1"/>
        <c:lblOffset val="100"/>
        <c:tickLblSkip val="1"/>
        <c:noMultiLvlLbl val="0"/>
      </c:catAx>
      <c:valAx>
        <c:axId val="11311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9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"/>
          <c:y val="0.3025"/>
          <c:w val="0.20725"/>
          <c:h val="0.2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38100</xdr:rowOff>
    </xdr:from>
    <xdr:to>
      <xdr:col>20</xdr:col>
      <xdr:colOff>304800</xdr:colOff>
      <xdr:row>2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21550" y="38100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149</xdr:row>
      <xdr:rowOff>95250</xdr:rowOff>
    </xdr:from>
    <xdr:to>
      <xdr:col>24</xdr:col>
      <xdr:colOff>133350</xdr:colOff>
      <xdr:row>159</xdr:row>
      <xdr:rowOff>171450</xdr:rowOff>
    </xdr:to>
    <xdr:graphicFrame>
      <xdr:nvGraphicFramePr>
        <xdr:cNvPr id="2" name="Chart 1"/>
        <xdr:cNvGraphicFramePr/>
      </xdr:nvGraphicFramePr>
      <xdr:xfrm>
        <a:off x="19173825" y="42605325"/>
        <a:ext cx="6343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676275</xdr:colOff>
      <xdr:row>149</xdr:row>
      <xdr:rowOff>114300</xdr:rowOff>
    </xdr:from>
    <xdr:to>
      <xdr:col>28</xdr:col>
      <xdr:colOff>333375</xdr:colOff>
      <xdr:row>159</xdr:row>
      <xdr:rowOff>200025</xdr:rowOff>
    </xdr:to>
    <xdr:graphicFrame>
      <xdr:nvGraphicFramePr>
        <xdr:cNvPr id="3" name="Chart 2"/>
        <xdr:cNvGraphicFramePr/>
      </xdr:nvGraphicFramePr>
      <xdr:xfrm>
        <a:off x="26060400" y="42624375"/>
        <a:ext cx="4229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115</xdr:row>
      <xdr:rowOff>76200</xdr:rowOff>
    </xdr:from>
    <xdr:to>
      <xdr:col>22</xdr:col>
      <xdr:colOff>476250</xdr:colOff>
      <xdr:row>127</xdr:row>
      <xdr:rowOff>0</xdr:rowOff>
    </xdr:to>
    <xdr:graphicFrame>
      <xdr:nvGraphicFramePr>
        <xdr:cNvPr id="1" name="Chart 1"/>
        <xdr:cNvGraphicFramePr/>
      </xdr:nvGraphicFramePr>
      <xdr:xfrm>
        <a:off x="12887325" y="31432500"/>
        <a:ext cx="52959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209550</xdr:colOff>
      <xdr:row>115</xdr:row>
      <xdr:rowOff>76200</xdr:rowOff>
    </xdr:from>
    <xdr:to>
      <xdr:col>29</xdr:col>
      <xdr:colOff>152400</xdr:colOff>
      <xdr:row>126</xdr:row>
      <xdr:rowOff>171450</xdr:rowOff>
    </xdr:to>
    <xdr:graphicFrame>
      <xdr:nvGraphicFramePr>
        <xdr:cNvPr id="2" name="Chart 2"/>
        <xdr:cNvGraphicFramePr/>
      </xdr:nvGraphicFramePr>
      <xdr:xfrm>
        <a:off x="18964275" y="31432500"/>
        <a:ext cx="45910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752475</xdr:colOff>
      <xdr:row>0</xdr:row>
      <xdr:rowOff>66675</xdr:rowOff>
    </xdr:from>
    <xdr:to>
      <xdr:col>17</xdr:col>
      <xdr:colOff>495300</xdr:colOff>
      <xdr:row>1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15975" y="666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409575</xdr:colOff>
      <xdr:row>115</xdr:row>
      <xdr:rowOff>57150</xdr:rowOff>
    </xdr:from>
    <xdr:to>
      <xdr:col>27</xdr:col>
      <xdr:colOff>523875</xdr:colOff>
      <xdr:row>126</xdr:row>
      <xdr:rowOff>95250</xdr:rowOff>
    </xdr:to>
    <xdr:graphicFrame>
      <xdr:nvGraphicFramePr>
        <xdr:cNvPr id="1" name="Chart 1"/>
        <xdr:cNvGraphicFramePr/>
      </xdr:nvGraphicFramePr>
      <xdr:xfrm>
        <a:off x="18097500" y="31413450"/>
        <a:ext cx="3476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304800</xdr:colOff>
      <xdr:row>115</xdr:row>
      <xdr:rowOff>95250</xdr:rowOff>
    </xdr:from>
    <xdr:to>
      <xdr:col>32</xdr:col>
      <xdr:colOff>180975</xdr:colOff>
      <xdr:row>126</xdr:row>
      <xdr:rowOff>19050</xdr:rowOff>
    </xdr:to>
    <xdr:graphicFrame>
      <xdr:nvGraphicFramePr>
        <xdr:cNvPr id="2" name="Chart 2"/>
        <xdr:cNvGraphicFramePr/>
      </xdr:nvGraphicFramePr>
      <xdr:xfrm>
        <a:off x="22155150" y="31451550"/>
        <a:ext cx="3533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22</xdr:col>
      <xdr:colOff>47625</xdr:colOff>
      <xdr:row>0</xdr:row>
      <xdr:rowOff>123825</xdr:rowOff>
    </xdr:from>
    <xdr:to>
      <xdr:col>23</xdr:col>
      <xdr:colOff>19050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0225" y="123825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0"/>
  <sheetViews>
    <sheetView tabSelected="1" zoomScale="70" zoomScaleNormal="70" zoomScaleSheetLayoutView="25" zoomScalePageLayoutView="0" workbookViewId="0" topLeftCell="P166">
      <selection activeCell="AD167" sqref="AD167"/>
    </sheetView>
  </sheetViews>
  <sheetFormatPr defaultColWidth="9.140625" defaultRowHeight="21" customHeight="1"/>
  <cols>
    <col min="1" max="1" width="11.7109375" style="2" bestFit="1" customWidth="1"/>
    <col min="2" max="2" width="14.8515625" style="3" customWidth="1"/>
    <col min="3" max="3" width="27.57421875" style="3" customWidth="1"/>
    <col min="4" max="4" width="10.8515625" style="4" customWidth="1"/>
    <col min="5" max="5" width="13.421875" style="3" customWidth="1"/>
    <col min="6" max="7" width="19.57421875" style="3" customWidth="1"/>
    <col min="8" max="8" width="13.421875" style="3" customWidth="1"/>
    <col min="9" max="10" width="19.57421875" style="3" customWidth="1"/>
    <col min="11" max="11" width="17.00390625" style="3" customWidth="1"/>
    <col min="12" max="12" width="12.140625" style="3" customWidth="1"/>
    <col min="13" max="13" width="11.57421875" style="3" customWidth="1"/>
    <col min="14" max="14" width="16.7109375" style="3" customWidth="1"/>
    <col min="15" max="15" width="13.140625" style="3" customWidth="1"/>
    <col min="16" max="16" width="13.28125" style="3" customWidth="1"/>
    <col min="17" max="17" width="16.7109375" style="3" customWidth="1"/>
    <col min="18" max="18" width="11.8515625" style="4" customWidth="1"/>
    <col min="19" max="19" width="13.421875" style="3" customWidth="1"/>
    <col min="20" max="20" width="16.00390625" style="3" customWidth="1"/>
    <col min="21" max="21" width="16.7109375" style="3" customWidth="1"/>
    <col min="22" max="22" width="13.8515625" style="3" customWidth="1"/>
    <col min="23" max="23" width="21.421875" style="3" customWidth="1"/>
    <col min="24" max="24" width="16.7109375" style="3" customWidth="1"/>
    <col min="25" max="25" width="27.140625" style="3" customWidth="1"/>
    <col min="26" max="26" width="13.140625" style="3" customWidth="1"/>
    <col min="27" max="27" width="11.57421875" style="3" customWidth="1"/>
    <col min="28" max="28" width="16.7109375" style="3" customWidth="1"/>
    <col min="29" max="29" width="12.57421875" style="3" customWidth="1"/>
    <col min="30" max="30" width="12.140625" style="3" customWidth="1"/>
    <col min="31" max="31" width="16.7109375" style="3" customWidth="1"/>
    <col min="32" max="32" width="11.8515625" style="4" customWidth="1"/>
    <col min="33" max="33" width="13.140625" style="3" customWidth="1"/>
    <col min="34" max="34" width="11.57421875" style="3" customWidth="1"/>
    <col min="35" max="35" width="14.7109375" style="3" customWidth="1"/>
    <col min="36" max="36" width="12.57421875" style="3" customWidth="1"/>
    <col min="37" max="37" width="11.57421875" style="3" customWidth="1"/>
    <col min="38" max="38" width="14.28125" style="3" customWidth="1"/>
    <col min="39" max="39" width="18.28125" style="3" bestFit="1" customWidth="1"/>
    <col min="40" max="40" width="12.57421875" style="3" bestFit="1" customWidth="1"/>
    <col min="41" max="41" width="11.57421875" style="3" bestFit="1" customWidth="1"/>
    <col min="42" max="42" width="16.7109375" style="3" bestFit="1" customWidth="1"/>
    <col min="43" max="44" width="11.57421875" style="3" bestFit="1" customWidth="1"/>
    <col min="45" max="45" width="16.7109375" style="3" bestFit="1" customWidth="1"/>
    <col min="46" max="46" width="13.7109375" style="3" bestFit="1" customWidth="1"/>
    <col min="47" max="47" width="11.57421875" style="3" bestFit="1" customWidth="1"/>
    <col min="48" max="48" width="16.7109375" style="3" bestFit="1" customWidth="1"/>
    <col min="49" max="16384" width="9.140625" style="3" customWidth="1"/>
  </cols>
  <sheetData>
    <row r="1" spans="1:48" ht="36.75" customHeight="1">
      <c r="A1" s="350" t="s">
        <v>228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</row>
    <row r="2" spans="1:48" ht="23.25" customHeight="1">
      <c r="A2" s="350" t="s">
        <v>229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</row>
    <row r="3" spans="1:42" ht="21" customHeight="1">
      <c r="A3" s="351" t="s">
        <v>230</v>
      </c>
      <c r="B3" s="351"/>
      <c r="C3" s="351"/>
      <c r="D3" s="351" t="s">
        <v>551</v>
      </c>
      <c r="E3" s="351"/>
      <c r="F3" s="351"/>
      <c r="G3" s="351"/>
      <c r="H3" s="351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</row>
    <row r="4" spans="1:41" ht="20.25" customHeight="1">
      <c r="A4" s="351" t="s">
        <v>232</v>
      </c>
      <c r="B4" s="351"/>
      <c r="C4" s="351"/>
      <c r="D4" s="343" t="s">
        <v>552</v>
      </c>
      <c r="E4" s="343"/>
      <c r="F4" s="343"/>
      <c r="G4" s="343"/>
      <c r="H4" s="343"/>
      <c r="I4" s="2"/>
      <c r="J4" s="2"/>
      <c r="K4" s="2"/>
      <c r="L4" s="2"/>
      <c r="R4" s="3"/>
      <c r="S4" s="237"/>
      <c r="T4" s="238"/>
      <c r="U4" s="238"/>
      <c r="V4" s="239"/>
      <c r="W4" s="239"/>
      <c r="X4" s="239"/>
      <c r="Y4" s="239"/>
      <c r="Z4" s="239"/>
      <c r="AA4" s="239"/>
      <c r="AB4" s="240"/>
      <c r="AC4" s="240"/>
      <c r="AF4" s="3"/>
      <c r="AO4" s="2"/>
    </row>
    <row r="5" spans="1:41" ht="22.5" customHeight="1">
      <c r="A5" s="344" t="s">
        <v>234</v>
      </c>
      <c r="B5" s="344"/>
      <c r="C5" s="344"/>
      <c r="D5" s="343" t="s">
        <v>553</v>
      </c>
      <c r="E5" s="343"/>
      <c r="F5" s="343"/>
      <c r="G5" s="343"/>
      <c r="H5" s="343"/>
      <c r="I5" s="2"/>
      <c r="J5" s="2"/>
      <c r="K5" s="2"/>
      <c r="L5" s="2"/>
      <c r="R5" s="3"/>
      <c r="S5" s="237"/>
      <c r="T5" s="238"/>
      <c r="U5" s="238"/>
      <c r="V5" s="239"/>
      <c r="W5" s="239"/>
      <c r="X5" s="239"/>
      <c r="Y5" s="239"/>
      <c r="Z5" s="239"/>
      <c r="AA5" s="239"/>
      <c r="AB5" s="240"/>
      <c r="AC5" s="240"/>
      <c r="AF5" s="3"/>
      <c r="AO5" s="2"/>
    </row>
    <row r="6" spans="1:41" ht="21" customHeight="1">
      <c r="A6" s="343" t="s">
        <v>235</v>
      </c>
      <c r="B6" s="343"/>
      <c r="C6" s="343"/>
      <c r="D6" s="343" t="s">
        <v>554</v>
      </c>
      <c r="E6" s="343"/>
      <c r="F6" s="343"/>
      <c r="G6" s="343"/>
      <c r="H6" s="343"/>
      <c r="I6" s="2"/>
      <c r="J6" s="2"/>
      <c r="K6" s="2"/>
      <c r="L6" s="2"/>
      <c r="R6" s="3"/>
      <c r="S6" s="237"/>
      <c r="T6" s="238"/>
      <c r="U6" s="238"/>
      <c r="V6" s="239"/>
      <c r="W6" s="239"/>
      <c r="X6" s="239"/>
      <c r="Y6" s="239"/>
      <c r="Z6" s="239"/>
      <c r="AA6" s="239"/>
      <c r="AB6" s="240"/>
      <c r="AC6" s="240"/>
      <c r="AF6" s="3"/>
      <c r="AO6" s="2"/>
    </row>
    <row r="7" spans="3:4" ht="21" customHeight="1" thickBot="1">
      <c r="C7" s="241"/>
      <c r="D7" s="10"/>
    </row>
    <row r="8" spans="1:48" s="2" customFormat="1" ht="27.75" customHeight="1" thickBot="1">
      <c r="A8" s="345" t="s">
        <v>139</v>
      </c>
      <c r="B8" s="333" t="s">
        <v>119</v>
      </c>
      <c r="C8" s="335" t="s">
        <v>120</v>
      </c>
      <c r="D8" s="352" t="s">
        <v>303</v>
      </c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4"/>
      <c r="R8" s="352" t="s">
        <v>304</v>
      </c>
      <c r="S8" s="355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4"/>
      <c r="AF8" s="352" t="s">
        <v>305</v>
      </c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4"/>
      <c r="AT8" s="356" t="s">
        <v>141</v>
      </c>
      <c r="AU8" s="357"/>
      <c r="AV8" s="358"/>
    </row>
    <row r="9" spans="1:48" s="250" customFormat="1" ht="27.75" customHeight="1" thickBot="1">
      <c r="A9" s="346"/>
      <c r="B9" s="334"/>
      <c r="C9" s="336"/>
      <c r="D9" s="242" t="s">
        <v>294</v>
      </c>
      <c r="E9" s="243" t="s">
        <v>252</v>
      </c>
      <c r="F9" s="244" t="s">
        <v>105</v>
      </c>
      <c r="G9" s="244" t="s">
        <v>107</v>
      </c>
      <c r="H9" s="244" t="s">
        <v>293</v>
      </c>
      <c r="I9" s="244" t="s">
        <v>105</v>
      </c>
      <c r="J9" s="244" t="s">
        <v>107</v>
      </c>
      <c r="K9" s="245" t="s">
        <v>288</v>
      </c>
      <c r="L9" s="245" t="s">
        <v>297</v>
      </c>
      <c r="M9" s="245" t="s">
        <v>105</v>
      </c>
      <c r="N9" s="245" t="s">
        <v>107</v>
      </c>
      <c r="O9" s="245" t="s">
        <v>298</v>
      </c>
      <c r="P9" s="245" t="s">
        <v>105</v>
      </c>
      <c r="Q9" s="246" t="s">
        <v>107</v>
      </c>
      <c r="R9" s="309" t="s">
        <v>295</v>
      </c>
      <c r="S9" s="311" t="s">
        <v>290</v>
      </c>
      <c r="T9" s="310" t="s">
        <v>105</v>
      </c>
      <c r="U9" s="244" t="s">
        <v>107</v>
      </c>
      <c r="V9" s="244" t="s">
        <v>237</v>
      </c>
      <c r="W9" s="244" t="s">
        <v>105</v>
      </c>
      <c r="X9" s="244" t="s">
        <v>107</v>
      </c>
      <c r="Y9" s="245" t="s">
        <v>249</v>
      </c>
      <c r="Z9" s="245" t="s">
        <v>299</v>
      </c>
      <c r="AA9" s="245" t="s">
        <v>105</v>
      </c>
      <c r="AB9" s="245" t="s">
        <v>107</v>
      </c>
      <c r="AC9" s="245" t="s">
        <v>300</v>
      </c>
      <c r="AD9" s="245" t="s">
        <v>105</v>
      </c>
      <c r="AE9" s="246" t="s">
        <v>107</v>
      </c>
      <c r="AF9" s="242" t="s">
        <v>296</v>
      </c>
      <c r="AG9" s="244" t="s">
        <v>292</v>
      </c>
      <c r="AH9" s="244" t="s">
        <v>105</v>
      </c>
      <c r="AI9" s="244" t="s">
        <v>107</v>
      </c>
      <c r="AJ9" s="244" t="s">
        <v>291</v>
      </c>
      <c r="AK9" s="244" t="s">
        <v>105</v>
      </c>
      <c r="AL9" s="244" t="s">
        <v>107</v>
      </c>
      <c r="AM9" s="245" t="s">
        <v>301</v>
      </c>
      <c r="AN9" s="245" t="s">
        <v>292</v>
      </c>
      <c r="AO9" s="245" t="s">
        <v>105</v>
      </c>
      <c r="AP9" s="245" t="s">
        <v>107</v>
      </c>
      <c r="AQ9" s="245" t="s">
        <v>291</v>
      </c>
      <c r="AR9" s="245" t="s">
        <v>105</v>
      </c>
      <c r="AS9" s="246" t="s">
        <v>107</v>
      </c>
      <c r="AT9" s="247" t="s">
        <v>302</v>
      </c>
      <c r="AU9" s="248" t="s">
        <v>105</v>
      </c>
      <c r="AV9" s="249" t="s">
        <v>107</v>
      </c>
    </row>
    <row r="10" spans="1:48" s="2" customFormat="1" ht="21" customHeight="1" thickBot="1">
      <c r="A10" s="251">
        <v>1</v>
      </c>
      <c r="B10" s="302" t="s">
        <v>308</v>
      </c>
      <c r="C10" s="290" t="s">
        <v>307</v>
      </c>
      <c r="D10" s="314">
        <v>10</v>
      </c>
      <c r="E10" s="252">
        <v>5</v>
      </c>
      <c r="F10" s="253">
        <f>IF(E10="AB","NA",IF(E10="NA","NA",IF(E10&gt;=7.5,3,IF(E10&gt;=6.75,2,IF(E10&gt;=6,1,0)))))</f>
        <v>0</v>
      </c>
      <c r="G10" s="253" t="str">
        <f aca="true" t="shared" si="0" ref="G10:G131">IF(F10="NA","NA",IF(F10=3,"Y","N"))</f>
        <v>N</v>
      </c>
      <c r="H10" s="252">
        <v>5</v>
      </c>
      <c r="I10" s="253">
        <f>IF(H10="AB","NA",IF(H10="NA","NA",IF(H10&gt;=2.5,3,IF(H10&gt;=2.25,2,IF(H10&gt;=2,1,0)))))</f>
        <v>3</v>
      </c>
      <c r="J10" s="253" t="str">
        <f aca="true" t="shared" si="1" ref="J10:J131">IF(I10="NA","NA",IF(I10=3,"Y","N"))</f>
        <v>Y</v>
      </c>
      <c r="K10" s="314">
        <v>10</v>
      </c>
      <c r="L10" s="254">
        <v>7</v>
      </c>
      <c r="M10" s="254">
        <f>IF(L10="AB","NA",IF(L10="NA","NA",IF(L10&gt;=3.5,3,IF(L10&gt;=3.15,2,IF(L10&gt;=2.8,1,0)))))</f>
        <v>3</v>
      </c>
      <c r="N10" s="254" t="str">
        <f>IF(M10="NA","NA",IF(M10=3,"Y","N"))</f>
        <v>Y</v>
      </c>
      <c r="O10" s="254">
        <v>3</v>
      </c>
      <c r="P10" s="254">
        <f>IF(O10="AB","NA",IF(O10="NA","NA",IF(O10&gt;=1.5,3,IF(O10&gt;=1.35,2,IF(O10&gt;=1.2,1,0)))))</f>
        <v>3</v>
      </c>
      <c r="Q10" s="255" t="str">
        <f>IF(P10="NA","NA",IF(P10=3,"Y","N"))</f>
        <v>Y</v>
      </c>
      <c r="R10" s="314">
        <v>9</v>
      </c>
      <c r="S10" s="254">
        <v>9</v>
      </c>
      <c r="T10" s="253">
        <f aca="true" t="shared" si="2" ref="T10:T131">IF(V10="AB","NA",IF(V10="NA","NA",IF(V10&gt;=5,3,IF(V10&gt;=4.5,2,IF(V10&gt;=4,1,0)))))</f>
        <v>0</v>
      </c>
      <c r="U10" s="253" t="str">
        <f aca="true" t="shared" si="3" ref="U10:U131">IF(T10="NA","NA",IF(T10=3,"Y","N"))</f>
        <v>N</v>
      </c>
      <c r="V10" s="291">
        <v>0</v>
      </c>
      <c r="W10" s="253">
        <f>IF(AC10="AB","NA",IF(AC10="NA","NA",IF(AC10&gt;=5,3,IF(AC10&gt;=4.5,2,IF(AC10&gt;=4,1,0)))))</f>
        <v>3</v>
      </c>
      <c r="X10" s="253" t="str">
        <f aca="true" t="shared" si="4" ref="X10:X131">IF(W10="NA","NA",IF(W10=3,"Y","N"))</f>
        <v>Y</v>
      </c>
      <c r="Y10" s="314">
        <v>9</v>
      </c>
      <c r="Z10" s="254">
        <v>4</v>
      </c>
      <c r="AA10" s="254">
        <f>IF(Z10="AB","NA",IF(Z10="NA","NA",IF(Z10&gt;=2,3,IF(Z10&gt;=1.8,2,IF(Z10&gt;=1.6,1,0)))))</f>
        <v>3</v>
      </c>
      <c r="AB10" s="254" t="str">
        <f>IF(AA10="NA","NA",IF(AA10=3,"Y","N"))</f>
        <v>Y</v>
      </c>
      <c r="AC10" s="253">
        <v>5</v>
      </c>
      <c r="AD10" s="254">
        <f>IF(AC10="AB","NA",IF(AC10="NA","NA",IF(AC10&gt;=3,3,IF(AC10&gt;=2.7,2,IF(AC10&gt;=2.4,1,0)))))</f>
        <v>3</v>
      </c>
      <c r="AE10" s="255" t="str">
        <f aca="true" t="shared" si="5" ref="AE10:AE131">IF(AD10="NA","NA",IF(AD10=3,"Y","N"))</f>
        <v>Y</v>
      </c>
      <c r="AF10" s="314">
        <v>9</v>
      </c>
      <c r="AG10" s="254">
        <v>9</v>
      </c>
      <c r="AH10" s="253">
        <f>IF(AG10="AB","NA",IF(AG10="NA","NA",IF(AG10&gt;=5,3,IF(AG10&gt;=4.5,2,IF(AG10&gt;=4,1,0)))))</f>
        <v>3</v>
      </c>
      <c r="AI10" s="253" t="str">
        <f aca="true" t="shared" si="6" ref="AI10:AI131">IF(AH10="NA","NA",IF(AH10=3,"Y","N"))</f>
        <v>Y</v>
      </c>
      <c r="AJ10" s="254">
        <v>0</v>
      </c>
      <c r="AK10" s="253">
        <f>IF(AJ10="AB","NA",IF(AJ10="NA","NA",IF(AJ10&gt;=5,3,IF(AJ10&gt;=4.5,2,IF(AJ10&gt;=4,1,0)))))</f>
        <v>0</v>
      </c>
      <c r="AL10" s="253" t="str">
        <f aca="true" t="shared" si="7" ref="AL10:AL131">IF(AK10="NA","NA",IF(AK10=3,"Y","N"))</f>
        <v>N</v>
      </c>
      <c r="AM10" s="314">
        <v>18</v>
      </c>
      <c r="AN10" s="253">
        <v>8</v>
      </c>
      <c r="AO10" s="254">
        <f aca="true" t="shared" si="8" ref="AO10:AO131">IF(AN10="AB","NA",IF(AN10="NA","NA",IF(AN10&gt;=5,3,IF(AN10&gt;=4.5,2,IF(AN10&gt;=4,1,0)))))</f>
        <v>3</v>
      </c>
      <c r="AP10" s="254" t="str">
        <f>IF(AO10="NA","NA",IF(AO10=3,"Y","N"))</f>
        <v>Y</v>
      </c>
      <c r="AQ10" s="253">
        <f>(AM10-AN10)</f>
        <v>10</v>
      </c>
      <c r="AR10" s="254">
        <f>IF(AQ10="AB","NA",IF(AQ10="NA","NA",IF(AQ10&gt;=5,3,IF(AQ10&gt;=4.5,2,IF(AQ10&gt;=4,1,0)))))</f>
        <v>3</v>
      </c>
      <c r="AS10" s="255" t="str">
        <f>IF(AR10="NA","NA",IF(AR10=3,"Y","N"))</f>
        <v>Y</v>
      </c>
      <c r="AT10" s="318">
        <v>3</v>
      </c>
      <c r="AU10" s="254">
        <f>IF(AT10="AB","NA",IF(AT10="NA","NA",IF(AT10&gt;=25,3,IF(AT10&gt;=22.5,2,IF(AT10&gt;=20,1,0)))))</f>
        <v>0</v>
      </c>
      <c r="AV10" s="255" t="str">
        <f>IF(AU10="NA","NA",IF(AU10=3,"Y","N"))</f>
        <v>N</v>
      </c>
    </row>
    <row r="11" spans="1:48" s="2" customFormat="1" ht="21" customHeight="1" thickBot="1">
      <c r="A11" s="251">
        <v>2</v>
      </c>
      <c r="B11" s="302" t="s">
        <v>310</v>
      </c>
      <c r="C11" s="290" t="s">
        <v>309</v>
      </c>
      <c r="D11" s="315">
        <v>10</v>
      </c>
      <c r="E11" s="252">
        <v>10</v>
      </c>
      <c r="F11" s="253">
        <f aca="true" t="shared" si="9" ref="F11:F39">IF(E11="AB","NA",IF(E11="NA","NA",IF(E11&gt;=7.5,3,IF(E11&gt;=6.75,2,IF(E11&gt;=6,1,0)))))</f>
        <v>3</v>
      </c>
      <c r="G11" s="253" t="str">
        <f t="shared" si="0"/>
        <v>Y</v>
      </c>
      <c r="H11" s="252">
        <v>0</v>
      </c>
      <c r="I11" s="253">
        <f aca="true" t="shared" si="10" ref="I11:I39">IF(H11="AB","NA",IF(H11="NA","NA",IF(H11&gt;=2.5,3,IF(H11&gt;=2.25,2,IF(H11&gt;=2,1,0)))))</f>
        <v>0</v>
      </c>
      <c r="J11" s="253" t="str">
        <f t="shared" si="1"/>
        <v>N</v>
      </c>
      <c r="K11" s="315">
        <v>10</v>
      </c>
      <c r="L11" s="254">
        <v>7</v>
      </c>
      <c r="M11" s="254">
        <f aca="true" t="shared" si="11" ref="M11:M39">IF(L11="AB","NA",IF(L11="NA","NA",IF(L11&gt;=3.5,3,IF(L11&gt;=3.15,2,IF(L11&gt;=2.8,1,0)))))</f>
        <v>3</v>
      </c>
      <c r="N11" s="254" t="str">
        <f aca="true" t="shared" si="12" ref="N11:N39">IF(M11="NA","NA",IF(M11=3,"Y","N"))</f>
        <v>Y</v>
      </c>
      <c r="O11" s="254">
        <v>3</v>
      </c>
      <c r="P11" s="254">
        <f aca="true" t="shared" si="13" ref="P11:P39">IF(O11="AB","NA",IF(O11="NA","NA",IF(O11&gt;=1.5,3,IF(O11&gt;=1.35,2,IF(O11&gt;=1.2,1,0)))))</f>
        <v>3</v>
      </c>
      <c r="Q11" s="255" t="str">
        <f aca="true" t="shared" si="14" ref="Q11:Q39">IF(P11="NA","NA",IF(P11=3,"Y","N"))</f>
        <v>Y</v>
      </c>
      <c r="R11" s="315">
        <v>15</v>
      </c>
      <c r="S11" s="254">
        <v>10</v>
      </c>
      <c r="T11" s="253">
        <f t="shared" si="2"/>
        <v>3</v>
      </c>
      <c r="U11" s="253" t="str">
        <f t="shared" si="3"/>
        <v>Y</v>
      </c>
      <c r="V11" s="291">
        <v>5</v>
      </c>
      <c r="W11" s="253">
        <f aca="true" t="shared" si="15" ref="W11:W39">IF(AC11="AB","NA",IF(AC11="NA","NA",IF(AC11&gt;=5,3,IF(AC11&gt;=4.5,2,IF(AC11&gt;=4,1,0)))))</f>
        <v>3</v>
      </c>
      <c r="X11" s="253" t="str">
        <f t="shared" si="4"/>
        <v>Y</v>
      </c>
      <c r="Y11" s="315">
        <v>10</v>
      </c>
      <c r="Z11" s="254">
        <v>4</v>
      </c>
      <c r="AA11" s="254">
        <f aca="true" t="shared" si="16" ref="AA11:AA39">IF(Z11="AB","NA",IF(Z11="NA","NA",IF(Z11&gt;=2,3,IF(Z11&gt;=1.8,2,IF(Z11&gt;=1.6,1,0)))))</f>
        <v>3</v>
      </c>
      <c r="AB11" s="254" t="str">
        <f aca="true" t="shared" si="17" ref="AB11:AB39">IF(AA11="NA","NA",IF(AA11=3,"Y","N"))</f>
        <v>Y</v>
      </c>
      <c r="AC11" s="253">
        <f>(10-Z11)</f>
        <v>6</v>
      </c>
      <c r="AD11" s="254">
        <f aca="true" t="shared" si="18" ref="AD11:AD39">IF(AC11="AB","NA",IF(AC11="NA","NA",IF(AC11&gt;=3,3,IF(AC11&gt;=2.7,2,IF(AC11&gt;=2.4,1,0)))))</f>
        <v>3</v>
      </c>
      <c r="AE11" s="255" t="str">
        <f t="shared" si="5"/>
        <v>Y</v>
      </c>
      <c r="AF11" s="315">
        <v>12</v>
      </c>
      <c r="AG11" s="254">
        <v>7</v>
      </c>
      <c r="AH11" s="253">
        <f aca="true" t="shared" si="19" ref="AH11:AH39">IF(AG11="AB","NA",IF(AG11="NA","NA",IF(AG11&gt;=5,3,IF(AG11&gt;=4.5,2,IF(AG11&gt;=4,1,0)))))</f>
        <v>3</v>
      </c>
      <c r="AI11" s="253" t="str">
        <f t="shared" si="6"/>
        <v>Y</v>
      </c>
      <c r="AJ11" s="254">
        <v>5</v>
      </c>
      <c r="AK11" s="253">
        <f aca="true" t="shared" si="20" ref="AK11:AK39">IF(AJ11="AB","NA",IF(AJ11="NA","NA",IF(AJ11&gt;=5,3,IF(AJ11&gt;=4.5,2,IF(AJ11&gt;=4,1,0)))))</f>
        <v>3</v>
      </c>
      <c r="AL11" s="253" t="str">
        <f t="shared" si="7"/>
        <v>Y</v>
      </c>
      <c r="AM11" s="315">
        <v>20</v>
      </c>
      <c r="AN11" s="253">
        <v>10</v>
      </c>
      <c r="AO11" s="254">
        <f aca="true" t="shared" si="21" ref="AO11:AO39">IF(AN11="AB","NA",IF(AN11="NA","NA",IF(AN11&gt;=5,3,IF(AN11&gt;=4.5,2,IF(AN11&gt;=4,1,0)))))</f>
        <v>3</v>
      </c>
      <c r="AP11" s="254" t="str">
        <f aca="true" t="shared" si="22" ref="AP11:AP39">IF(AO11="NA","NA",IF(AO11=3,"Y","N"))</f>
        <v>Y</v>
      </c>
      <c r="AQ11" s="253">
        <f aca="true" t="shared" si="23" ref="AQ11:AQ74">(AM11-AN11)</f>
        <v>10</v>
      </c>
      <c r="AR11" s="254">
        <f aca="true" t="shared" si="24" ref="AR11:AR39">IF(AQ11="AB","NA",IF(AQ11="NA","NA",IF(AQ11&gt;=5,3,IF(AQ11&gt;=4.5,2,IF(AQ11&gt;=4,1,0)))))</f>
        <v>3</v>
      </c>
      <c r="AS11" s="255" t="str">
        <f aca="true" t="shared" si="25" ref="AS11:AS39">IF(AR11="NA","NA",IF(AR11=3,"Y","N"))</f>
        <v>Y</v>
      </c>
      <c r="AT11" s="319">
        <v>11</v>
      </c>
      <c r="AU11" s="254">
        <f aca="true" t="shared" si="26" ref="AU11:AU74">IF(AT11="AB","NA",IF(AT11="NA","NA",IF(AT11&gt;=25,3,IF(AT11&gt;=22.5,2,IF(AT11&gt;=20,1,0)))))</f>
        <v>0</v>
      </c>
      <c r="AV11" s="255" t="str">
        <f aca="true" t="shared" si="27" ref="AV11:AV74">IF(AU11="NA","NA",IF(AU11=3,"Y","N"))</f>
        <v>N</v>
      </c>
    </row>
    <row r="12" spans="1:48" s="2" customFormat="1" ht="21" customHeight="1" thickBot="1">
      <c r="A12" s="251">
        <v>3</v>
      </c>
      <c r="B12" s="302" t="s">
        <v>312</v>
      </c>
      <c r="C12" s="290" t="s">
        <v>311</v>
      </c>
      <c r="D12" s="315">
        <v>10</v>
      </c>
      <c r="E12" s="252">
        <v>10</v>
      </c>
      <c r="F12" s="253">
        <f t="shared" si="9"/>
        <v>3</v>
      </c>
      <c r="G12" s="253" t="str">
        <f t="shared" si="0"/>
        <v>Y</v>
      </c>
      <c r="H12" s="252">
        <v>0</v>
      </c>
      <c r="I12" s="253">
        <f t="shared" si="10"/>
        <v>0</v>
      </c>
      <c r="J12" s="253" t="str">
        <f t="shared" si="1"/>
        <v>N</v>
      </c>
      <c r="K12" s="315">
        <v>10</v>
      </c>
      <c r="L12" s="254">
        <v>7</v>
      </c>
      <c r="M12" s="254">
        <f t="shared" si="11"/>
        <v>3</v>
      </c>
      <c r="N12" s="254" t="str">
        <f t="shared" si="12"/>
        <v>Y</v>
      </c>
      <c r="O12" s="254">
        <v>3</v>
      </c>
      <c r="P12" s="254">
        <f t="shared" si="13"/>
        <v>3</v>
      </c>
      <c r="Q12" s="255" t="str">
        <f t="shared" si="14"/>
        <v>Y</v>
      </c>
      <c r="R12" s="315">
        <v>14</v>
      </c>
      <c r="S12" s="254">
        <v>9</v>
      </c>
      <c r="T12" s="253">
        <f t="shared" si="2"/>
        <v>3</v>
      </c>
      <c r="U12" s="253" t="str">
        <f t="shared" si="3"/>
        <v>Y</v>
      </c>
      <c r="V12" s="291">
        <v>5</v>
      </c>
      <c r="W12" s="253">
        <f t="shared" si="15"/>
        <v>3</v>
      </c>
      <c r="X12" s="253" t="str">
        <f t="shared" si="4"/>
        <v>Y</v>
      </c>
      <c r="Y12" s="315">
        <v>9</v>
      </c>
      <c r="Z12" s="254">
        <v>4</v>
      </c>
      <c r="AA12" s="254">
        <f t="shared" si="16"/>
        <v>3</v>
      </c>
      <c r="AB12" s="254" t="str">
        <f t="shared" si="17"/>
        <v>Y</v>
      </c>
      <c r="AC12" s="253">
        <v>5</v>
      </c>
      <c r="AD12" s="254">
        <f t="shared" si="18"/>
        <v>3</v>
      </c>
      <c r="AE12" s="255" t="str">
        <f t="shared" si="5"/>
        <v>Y</v>
      </c>
      <c r="AF12" s="315">
        <v>14</v>
      </c>
      <c r="AG12" s="254">
        <v>7</v>
      </c>
      <c r="AH12" s="253">
        <f t="shared" si="19"/>
        <v>3</v>
      </c>
      <c r="AI12" s="253" t="str">
        <f t="shared" si="6"/>
        <v>Y</v>
      </c>
      <c r="AJ12" s="254">
        <v>7</v>
      </c>
      <c r="AK12" s="253">
        <f t="shared" si="20"/>
        <v>3</v>
      </c>
      <c r="AL12" s="253" t="str">
        <f t="shared" si="7"/>
        <v>Y</v>
      </c>
      <c r="AM12" s="315">
        <v>19</v>
      </c>
      <c r="AN12" s="253">
        <v>9</v>
      </c>
      <c r="AO12" s="254">
        <f t="shared" si="21"/>
        <v>3</v>
      </c>
      <c r="AP12" s="254" t="str">
        <f t="shared" si="22"/>
        <v>Y</v>
      </c>
      <c r="AQ12" s="253">
        <f t="shared" si="23"/>
        <v>10</v>
      </c>
      <c r="AR12" s="254">
        <f t="shared" si="24"/>
        <v>3</v>
      </c>
      <c r="AS12" s="255" t="str">
        <f t="shared" si="25"/>
        <v>Y</v>
      </c>
      <c r="AT12" s="320">
        <v>29</v>
      </c>
      <c r="AU12" s="254">
        <f t="shared" si="26"/>
        <v>3</v>
      </c>
      <c r="AV12" s="255" t="str">
        <f t="shared" si="27"/>
        <v>Y</v>
      </c>
    </row>
    <row r="13" spans="1:48" s="2" customFormat="1" ht="21" customHeight="1" thickBot="1">
      <c r="A13" s="251">
        <v>4</v>
      </c>
      <c r="B13" s="302" t="s">
        <v>314</v>
      </c>
      <c r="C13" s="290" t="s">
        <v>313</v>
      </c>
      <c r="D13" s="315">
        <v>8</v>
      </c>
      <c r="E13" s="252">
        <v>8</v>
      </c>
      <c r="F13" s="253">
        <f t="shared" si="9"/>
        <v>3</v>
      </c>
      <c r="G13" s="253" t="str">
        <f t="shared" si="0"/>
        <v>Y</v>
      </c>
      <c r="H13" s="252">
        <v>0</v>
      </c>
      <c r="I13" s="253">
        <f t="shared" si="10"/>
        <v>0</v>
      </c>
      <c r="J13" s="253" t="str">
        <f t="shared" si="1"/>
        <v>N</v>
      </c>
      <c r="K13" s="315">
        <v>10</v>
      </c>
      <c r="L13" s="254">
        <v>7</v>
      </c>
      <c r="M13" s="254">
        <f t="shared" si="11"/>
        <v>3</v>
      </c>
      <c r="N13" s="254" t="str">
        <f t="shared" si="12"/>
        <v>Y</v>
      </c>
      <c r="O13" s="254">
        <v>3</v>
      </c>
      <c r="P13" s="254">
        <f t="shared" si="13"/>
        <v>3</v>
      </c>
      <c r="Q13" s="255" t="str">
        <f t="shared" si="14"/>
        <v>Y</v>
      </c>
      <c r="R13" s="315">
        <v>13</v>
      </c>
      <c r="S13" s="254">
        <v>8</v>
      </c>
      <c r="T13" s="253">
        <f t="shared" si="2"/>
        <v>3</v>
      </c>
      <c r="U13" s="253" t="str">
        <f t="shared" si="3"/>
        <v>Y</v>
      </c>
      <c r="V13" s="291">
        <v>5</v>
      </c>
      <c r="W13" s="253">
        <f t="shared" si="15"/>
        <v>3</v>
      </c>
      <c r="X13" s="253" t="str">
        <f t="shared" si="4"/>
        <v>Y</v>
      </c>
      <c r="Y13" s="315">
        <v>9</v>
      </c>
      <c r="Z13" s="254">
        <v>4</v>
      </c>
      <c r="AA13" s="254">
        <f t="shared" si="16"/>
        <v>3</v>
      </c>
      <c r="AB13" s="254" t="str">
        <f t="shared" si="17"/>
        <v>Y</v>
      </c>
      <c r="AC13" s="253">
        <v>5</v>
      </c>
      <c r="AD13" s="254">
        <f t="shared" si="18"/>
        <v>3</v>
      </c>
      <c r="AE13" s="255" t="str">
        <f t="shared" si="5"/>
        <v>Y</v>
      </c>
      <c r="AF13" s="315">
        <v>13</v>
      </c>
      <c r="AG13" s="254">
        <v>7</v>
      </c>
      <c r="AH13" s="253">
        <f t="shared" si="19"/>
        <v>3</v>
      </c>
      <c r="AI13" s="253" t="str">
        <f t="shared" si="6"/>
        <v>Y</v>
      </c>
      <c r="AJ13" s="254">
        <v>6</v>
      </c>
      <c r="AK13" s="253">
        <f t="shared" si="20"/>
        <v>3</v>
      </c>
      <c r="AL13" s="253" t="str">
        <f t="shared" si="7"/>
        <v>Y</v>
      </c>
      <c r="AM13" s="315">
        <v>20</v>
      </c>
      <c r="AN13" s="253">
        <v>10</v>
      </c>
      <c r="AO13" s="254">
        <f t="shared" si="21"/>
        <v>3</v>
      </c>
      <c r="AP13" s="254" t="str">
        <f t="shared" si="22"/>
        <v>Y</v>
      </c>
      <c r="AQ13" s="253">
        <f t="shared" si="23"/>
        <v>10</v>
      </c>
      <c r="AR13" s="254">
        <f t="shared" si="24"/>
        <v>3</v>
      </c>
      <c r="AS13" s="255" t="str">
        <f t="shared" si="25"/>
        <v>Y</v>
      </c>
      <c r="AT13" s="320">
        <v>25</v>
      </c>
      <c r="AU13" s="254">
        <f t="shared" si="26"/>
        <v>3</v>
      </c>
      <c r="AV13" s="255" t="str">
        <f t="shared" si="27"/>
        <v>Y</v>
      </c>
    </row>
    <row r="14" spans="1:48" s="2" customFormat="1" ht="21" customHeight="1" thickBot="1">
      <c r="A14" s="251">
        <v>5</v>
      </c>
      <c r="B14" s="302" t="s">
        <v>316</v>
      </c>
      <c r="C14" s="290" t="s">
        <v>315</v>
      </c>
      <c r="D14" s="315">
        <v>13</v>
      </c>
      <c r="E14" s="252">
        <v>13</v>
      </c>
      <c r="F14" s="253">
        <f t="shared" si="9"/>
        <v>3</v>
      </c>
      <c r="G14" s="253" t="str">
        <f t="shared" si="0"/>
        <v>Y</v>
      </c>
      <c r="H14" s="252">
        <v>0</v>
      </c>
      <c r="I14" s="253">
        <f t="shared" si="10"/>
        <v>0</v>
      </c>
      <c r="J14" s="253" t="str">
        <f t="shared" si="1"/>
        <v>N</v>
      </c>
      <c r="K14" s="315">
        <v>10</v>
      </c>
      <c r="L14" s="254">
        <v>7</v>
      </c>
      <c r="M14" s="254">
        <f t="shared" si="11"/>
        <v>3</v>
      </c>
      <c r="N14" s="254" t="str">
        <f t="shared" si="12"/>
        <v>Y</v>
      </c>
      <c r="O14" s="254">
        <v>3</v>
      </c>
      <c r="P14" s="254">
        <f t="shared" si="13"/>
        <v>3</v>
      </c>
      <c r="Q14" s="255" t="str">
        <f t="shared" si="14"/>
        <v>Y</v>
      </c>
      <c r="R14" s="315">
        <v>15</v>
      </c>
      <c r="S14" s="254">
        <v>10</v>
      </c>
      <c r="T14" s="253">
        <f t="shared" si="2"/>
        <v>3</v>
      </c>
      <c r="U14" s="253" t="str">
        <f t="shared" si="3"/>
        <v>Y</v>
      </c>
      <c r="V14" s="291">
        <v>5</v>
      </c>
      <c r="W14" s="253">
        <f t="shared" si="15"/>
        <v>3</v>
      </c>
      <c r="X14" s="253" t="str">
        <f t="shared" si="4"/>
        <v>Y</v>
      </c>
      <c r="Y14" s="315">
        <v>10</v>
      </c>
      <c r="Z14" s="254">
        <v>4</v>
      </c>
      <c r="AA14" s="254">
        <f t="shared" si="16"/>
        <v>3</v>
      </c>
      <c r="AB14" s="254" t="str">
        <f t="shared" si="17"/>
        <v>Y</v>
      </c>
      <c r="AC14" s="253">
        <f>(10-Z14)</f>
        <v>6</v>
      </c>
      <c r="AD14" s="254">
        <f t="shared" si="18"/>
        <v>3</v>
      </c>
      <c r="AE14" s="255" t="str">
        <f t="shared" si="5"/>
        <v>Y</v>
      </c>
      <c r="AF14" s="315">
        <v>11</v>
      </c>
      <c r="AG14" s="254">
        <v>7</v>
      </c>
      <c r="AH14" s="253">
        <f t="shared" si="19"/>
        <v>3</v>
      </c>
      <c r="AI14" s="253" t="str">
        <f t="shared" si="6"/>
        <v>Y</v>
      </c>
      <c r="AJ14" s="254">
        <v>4</v>
      </c>
      <c r="AK14" s="253">
        <f t="shared" si="20"/>
        <v>1</v>
      </c>
      <c r="AL14" s="253" t="str">
        <f t="shared" si="7"/>
        <v>N</v>
      </c>
      <c r="AM14" s="315">
        <v>19</v>
      </c>
      <c r="AN14" s="253">
        <v>9</v>
      </c>
      <c r="AO14" s="254">
        <f t="shared" si="21"/>
        <v>3</v>
      </c>
      <c r="AP14" s="254" t="str">
        <f t="shared" si="22"/>
        <v>Y</v>
      </c>
      <c r="AQ14" s="253">
        <f t="shared" si="23"/>
        <v>10</v>
      </c>
      <c r="AR14" s="254">
        <f t="shared" si="24"/>
        <v>3</v>
      </c>
      <c r="AS14" s="255" t="str">
        <f t="shared" si="25"/>
        <v>Y</v>
      </c>
      <c r="AT14" s="320">
        <v>39</v>
      </c>
      <c r="AU14" s="254">
        <f t="shared" si="26"/>
        <v>3</v>
      </c>
      <c r="AV14" s="255" t="str">
        <f t="shared" si="27"/>
        <v>Y</v>
      </c>
    </row>
    <row r="15" spans="1:48" s="2" customFormat="1" ht="21" customHeight="1" thickBot="1">
      <c r="A15" s="251">
        <v>6</v>
      </c>
      <c r="B15" s="302" t="s">
        <v>318</v>
      </c>
      <c r="C15" s="290" t="s">
        <v>317</v>
      </c>
      <c r="D15" s="315">
        <v>17</v>
      </c>
      <c r="E15" s="252">
        <v>12</v>
      </c>
      <c r="F15" s="253">
        <f t="shared" si="9"/>
        <v>3</v>
      </c>
      <c r="G15" s="253" t="str">
        <f t="shared" si="0"/>
        <v>Y</v>
      </c>
      <c r="H15" s="252">
        <v>5</v>
      </c>
      <c r="I15" s="253">
        <f t="shared" si="10"/>
        <v>3</v>
      </c>
      <c r="J15" s="253" t="str">
        <f t="shared" si="1"/>
        <v>Y</v>
      </c>
      <c r="K15" s="315">
        <v>10</v>
      </c>
      <c r="L15" s="254">
        <v>7</v>
      </c>
      <c r="M15" s="254">
        <f t="shared" si="11"/>
        <v>3</v>
      </c>
      <c r="N15" s="254" t="str">
        <f t="shared" si="12"/>
        <v>Y</v>
      </c>
      <c r="O15" s="254">
        <v>3</v>
      </c>
      <c r="P15" s="254">
        <f t="shared" si="13"/>
        <v>3</v>
      </c>
      <c r="Q15" s="255" t="str">
        <f t="shared" si="14"/>
        <v>Y</v>
      </c>
      <c r="R15" s="315">
        <v>18</v>
      </c>
      <c r="S15" s="254">
        <v>9</v>
      </c>
      <c r="T15" s="253">
        <f t="shared" si="2"/>
        <v>3</v>
      </c>
      <c r="U15" s="253" t="str">
        <f t="shared" si="3"/>
        <v>Y</v>
      </c>
      <c r="V15" s="291">
        <v>9</v>
      </c>
      <c r="W15" s="253">
        <f t="shared" si="15"/>
        <v>3</v>
      </c>
      <c r="X15" s="253" t="str">
        <f t="shared" si="4"/>
        <v>Y</v>
      </c>
      <c r="Y15" s="315">
        <v>10</v>
      </c>
      <c r="Z15" s="254">
        <v>4</v>
      </c>
      <c r="AA15" s="254">
        <f t="shared" si="16"/>
        <v>3</v>
      </c>
      <c r="AB15" s="254" t="str">
        <f t="shared" si="17"/>
        <v>Y</v>
      </c>
      <c r="AC15" s="253">
        <f>(10-Z15)</f>
        <v>6</v>
      </c>
      <c r="AD15" s="254">
        <f t="shared" si="18"/>
        <v>3</v>
      </c>
      <c r="AE15" s="255" t="str">
        <f t="shared" si="5"/>
        <v>Y</v>
      </c>
      <c r="AF15" s="315">
        <v>19</v>
      </c>
      <c r="AG15" s="254">
        <v>10</v>
      </c>
      <c r="AH15" s="253">
        <f t="shared" si="19"/>
        <v>3</v>
      </c>
      <c r="AI15" s="253" t="str">
        <f t="shared" si="6"/>
        <v>Y</v>
      </c>
      <c r="AJ15" s="254">
        <v>9</v>
      </c>
      <c r="AK15" s="253">
        <f t="shared" si="20"/>
        <v>3</v>
      </c>
      <c r="AL15" s="253" t="str">
        <f t="shared" si="7"/>
        <v>Y</v>
      </c>
      <c r="AM15" s="315">
        <v>19</v>
      </c>
      <c r="AN15" s="253">
        <v>9</v>
      </c>
      <c r="AO15" s="254">
        <f t="shared" si="21"/>
        <v>3</v>
      </c>
      <c r="AP15" s="254" t="str">
        <f t="shared" si="22"/>
        <v>Y</v>
      </c>
      <c r="AQ15" s="253">
        <f t="shared" si="23"/>
        <v>10</v>
      </c>
      <c r="AR15" s="254">
        <f t="shared" si="24"/>
        <v>3</v>
      </c>
      <c r="AS15" s="255" t="str">
        <f t="shared" si="25"/>
        <v>Y</v>
      </c>
      <c r="AT15" s="321">
        <v>26</v>
      </c>
      <c r="AU15" s="254">
        <f t="shared" si="26"/>
        <v>3</v>
      </c>
      <c r="AV15" s="255" t="str">
        <f t="shared" si="27"/>
        <v>Y</v>
      </c>
    </row>
    <row r="16" spans="1:48" s="2" customFormat="1" ht="21" customHeight="1" thickBot="1">
      <c r="A16" s="251">
        <v>7</v>
      </c>
      <c r="B16" s="302" t="s">
        <v>320</v>
      </c>
      <c r="C16" s="290" t="s">
        <v>319</v>
      </c>
      <c r="D16" s="315">
        <v>17</v>
      </c>
      <c r="E16" s="252">
        <v>12</v>
      </c>
      <c r="F16" s="253">
        <f t="shared" si="9"/>
        <v>3</v>
      </c>
      <c r="G16" s="253" t="str">
        <f t="shared" si="0"/>
        <v>Y</v>
      </c>
      <c r="H16" s="252">
        <v>5</v>
      </c>
      <c r="I16" s="253">
        <f t="shared" si="10"/>
        <v>3</v>
      </c>
      <c r="J16" s="253" t="str">
        <f t="shared" si="1"/>
        <v>Y</v>
      </c>
      <c r="K16" s="315">
        <v>10</v>
      </c>
      <c r="L16" s="254">
        <v>7</v>
      </c>
      <c r="M16" s="254">
        <f t="shared" si="11"/>
        <v>3</v>
      </c>
      <c r="N16" s="254" t="str">
        <f t="shared" si="12"/>
        <v>Y</v>
      </c>
      <c r="O16" s="254">
        <v>3</v>
      </c>
      <c r="P16" s="254">
        <f t="shared" si="13"/>
        <v>3</v>
      </c>
      <c r="Q16" s="255" t="str">
        <f t="shared" si="14"/>
        <v>Y</v>
      </c>
      <c r="R16" s="315">
        <v>19</v>
      </c>
      <c r="S16" s="254">
        <v>10</v>
      </c>
      <c r="T16" s="253">
        <f t="shared" si="2"/>
        <v>3</v>
      </c>
      <c r="U16" s="253" t="str">
        <f t="shared" si="3"/>
        <v>Y</v>
      </c>
      <c r="V16" s="291">
        <v>9</v>
      </c>
      <c r="W16" s="253">
        <f t="shared" si="15"/>
        <v>3</v>
      </c>
      <c r="X16" s="253" t="str">
        <f t="shared" si="4"/>
        <v>Y</v>
      </c>
      <c r="Y16" s="315">
        <v>10</v>
      </c>
      <c r="Z16" s="254">
        <v>4</v>
      </c>
      <c r="AA16" s="254">
        <f t="shared" si="16"/>
        <v>3</v>
      </c>
      <c r="AB16" s="254" t="str">
        <f t="shared" si="17"/>
        <v>Y</v>
      </c>
      <c r="AC16" s="253">
        <f>(10-Z16)</f>
        <v>6</v>
      </c>
      <c r="AD16" s="254">
        <f t="shared" si="18"/>
        <v>3</v>
      </c>
      <c r="AE16" s="255" t="str">
        <f t="shared" si="5"/>
        <v>Y</v>
      </c>
      <c r="AF16" s="315">
        <v>18</v>
      </c>
      <c r="AG16" s="254">
        <v>10</v>
      </c>
      <c r="AH16" s="253">
        <f t="shared" si="19"/>
        <v>3</v>
      </c>
      <c r="AI16" s="253" t="str">
        <f t="shared" si="6"/>
        <v>Y</v>
      </c>
      <c r="AJ16" s="254">
        <v>8</v>
      </c>
      <c r="AK16" s="253">
        <f t="shared" si="20"/>
        <v>3</v>
      </c>
      <c r="AL16" s="253" t="str">
        <f t="shared" si="7"/>
        <v>Y</v>
      </c>
      <c r="AM16" s="315">
        <v>19</v>
      </c>
      <c r="AN16" s="253">
        <v>9</v>
      </c>
      <c r="AO16" s="254">
        <f t="shared" si="21"/>
        <v>3</v>
      </c>
      <c r="AP16" s="254" t="str">
        <f t="shared" si="22"/>
        <v>Y</v>
      </c>
      <c r="AQ16" s="253">
        <f t="shared" si="23"/>
        <v>10</v>
      </c>
      <c r="AR16" s="254">
        <f t="shared" si="24"/>
        <v>3</v>
      </c>
      <c r="AS16" s="255" t="str">
        <f t="shared" si="25"/>
        <v>Y</v>
      </c>
      <c r="AT16" s="322">
        <v>33</v>
      </c>
      <c r="AU16" s="254">
        <f t="shared" si="26"/>
        <v>3</v>
      </c>
      <c r="AV16" s="255" t="str">
        <f t="shared" si="27"/>
        <v>Y</v>
      </c>
    </row>
    <row r="17" spans="1:48" s="2" customFormat="1" ht="35.25" customHeight="1" thickBot="1">
      <c r="A17" s="251">
        <v>8</v>
      </c>
      <c r="B17" s="302" t="s">
        <v>322</v>
      </c>
      <c r="C17" s="301" t="s">
        <v>321</v>
      </c>
      <c r="D17" s="315">
        <v>0</v>
      </c>
      <c r="E17" s="252">
        <v>0</v>
      </c>
      <c r="F17" s="253">
        <f t="shared" si="9"/>
        <v>0</v>
      </c>
      <c r="G17" s="253" t="str">
        <f t="shared" si="0"/>
        <v>N</v>
      </c>
      <c r="H17" s="252">
        <v>0</v>
      </c>
      <c r="I17" s="253">
        <f t="shared" si="10"/>
        <v>0</v>
      </c>
      <c r="J17" s="253" t="str">
        <f t="shared" si="1"/>
        <v>N</v>
      </c>
      <c r="K17" s="315">
        <v>5</v>
      </c>
      <c r="L17" s="254">
        <v>5</v>
      </c>
      <c r="M17" s="254">
        <f t="shared" si="11"/>
        <v>3</v>
      </c>
      <c r="N17" s="254" t="str">
        <f t="shared" si="12"/>
        <v>Y</v>
      </c>
      <c r="O17" s="254">
        <v>0</v>
      </c>
      <c r="P17" s="254">
        <f t="shared" si="13"/>
        <v>0</v>
      </c>
      <c r="Q17" s="255" t="str">
        <f t="shared" si="14"/>
        <v>N</v>
      </c>
      <c r="R17" s="315">
        <v>0</v>
      </c>
      <c r="S17" s="254">
        <v>0</v>
      </c>
      <c r="T17" s="253">
        <f t="shared" si="2"/>
        <v>0</v>
      </c>
      <c r="U17" s="253" t="str">
        <f t="shared" si="3"/>
        <v>N</v>
      </c>
      <c r="V17" s="291">
        <v>0</v>
      </c>
      <c r="W17" s="253">
        <f t="shared" si="15"/>
        <v>0</v>
      </c>
      <c r="X17" s="253" t="str">
        <f t="shared" si="4"/>
        <v>N</v>
      </c>
      <c r="Y17" s="315">
        <v>5</v>
      </c>
      <c r="Z17" s="254">
        <v>2</v>
      </c>
      <c r="AA17" s="254">
        <f t="shared" si="16"/>
        <v>3</v>
      </c>
      <c r="AB17" s="254" t="str">
        <f t="shared" si="17"/>
        <v>Y</v>
      </c>
      <c r="AC17" s="253">
        <v>3</v>
      </c>
      <c r="AD17" s="254">
        <f t="shared" si="18"/>
        <v>3</v>
      </c>
      <c r="AE17" s="255" t="str">
        <f t="shared" si="5"/>
        <v>Y</v>
      </c>
      <c r="AF17" s="315">
        <v>2</v>
      </c>
      <c r="AG17" s="254">
        <v>2</v>
      </c>
      <c r="AH17" s="253">
        <f t="shared" si="19"/>
        <v>0</v>
      </c>
      <c r="AI17" s="253" t="str">
        <f t="shared" si="6"/>
        <v>N</v>
      </c>
      <c r="AJ17" s="254">
        <v>0</v>
      </c>
      <c r="AK17" s="253">
        <f t="shared" si="20"/>
        <v>0</v>
      </c>
      <c r="AL17" s="253" t="str">
        <f t="shared" si="7"/>
        <v>N</v>
      </c>
      <c r="AM17" s="315">
        <v>18</v>
      </c>
      <c r="AN17" s="253">
        <v>8</v>
      </c>
      <c r="AO17" s="254">
        <f t="shared" si="21"/>
        <v>3</v>
      </c>
      <c r="AP17" s="254" t="str">
        <f t="shared" si="22"/>
        <v>Y</v>
      </c>
      <c r="AQ17" s="253">
        <f t="shared" si="23"/>
        <v>10</v>
      </c>
      <c r="AR17" s="254">
        <f t="shared" si="24"/>
        <v>3</v>
      </c>
      <c r="AS17" s="255" t="str">
        <f t="shared" si="25"/>
        <v>Y</v>
      </c>
      <c r="AT17" s="320" t="s">
        <v>555</v>
      </c>
      <c r="AU17" s="254">
        <f t="shared" si="26"/>
        <v>3</v>
      </c>
      <c r="AV17" s="255" t="str">
        <f t="shared" si="27"/>
        <v>Y</v>
      </c>
    </row>
    <row r="18" spans="1:48" s="2" customFormat="1" ht="21" customHeight="1" thickBot="1">
      <c r="A18" s="251">
        <v>9</v>
      </c>
      <c r="B18" s="302" t="s">
        <v>324</v>
      </c>
      <c r="C18" s="290" t="s">
        <v>323</v>
      </c>
      <c r="D18" s="315">
        <v>19</v>
      </c>
      <c r="E18" s="252">
        <v>14</v>
      </c>
      <c r="F18" s="253">
        <f t="shared" si="9"/>
        <v>3</v>
      </c>
      <c r="G18" s="253" t="str">
        <f t="shared" si="0"/>
        <v>Y</v>
      </c>
      <c r="H18" s="252">
        <v>5</v>
      </c>
      <c r="I18" s="253">
        <f t="shared" si="10"/>
        <v>3</v>
      </c>
      <c r="J18" s="253" t="str">
        <f t="shared" si="1"/>
        <v>Y</v>
      </c>
      <c r="K18" s="315">
        <v>10</v>
      </c>
      <c r="L18" s="254">
        <v>7</v>
      </c>
      <c r="M18" s="254">
        <f t="shared" si="11"/>
        <v>3</v>
      </c>
      <c r="N18" s="254" t="str">
        <f t="shared" si="12"/>
        <v>Y</v>
      </c>
      <c r="O18" s="254">
        <v>3</v>
      </c>
      <c r="P18" s="254">
        <f t="shared" si="13"/>
        <v>3</v>
      </c>
      <c r="Q18" s="255" t="str">
        <f t="shared" si="14"/>
        <v>Y</v>
      </c>
      <c r="R18" s="315">
        <v>20</v>
      </c>
      <c r="S18" s="254">
        <v>10</v>
      </c>
      <c r="T18" s="253">
        <f t="shared" si="2"/>
        <v>3</v>
      </c>
      <c r="U18" s="253" t="str">
        <f t="shared" si="3"/>
        <v>Y</v>
      </c>
      <c r="V18" s="291">
        <v>10</v>
      </c>
      <c r="W18" s="253">
        <f t="shared" si="15"/>
        <v>3</v>
      </c>
      <c r="X18" s="253" t="str">
        <f t="shared" si="4"/>
        <v>Y</v>
      </c>
      <c r="Y18" s="315">
        <v>10</v>
      </c>
      <c r="Z18" s="254">
        <v>4</v>
      </c>
      <c r="AA18" s="254">
        <f t="shared" si="16"/>
        <v>3</v>
      </c>
      <c r="AB18" s="254" t="str">
        <f t="shared" si="17"/>
        <v>Y</v>
      </c>
      <c r="AC18" s="253">
        <f>(Y18-Z18)</f>
        <v>6</v>
      </c>
      <c r="AD18" s="254">
        <f t="shared" si="18"/>
        <v>3</v>
      </c>
      <c r="AE18" s="255" t="str">
        <f t="shared" si="5"/>
        <v>Y</v>
      </c>
      <c r="AF18" s="315">
        <v>20</v>
      </c>
      <c r="AG18" s="254">
        <v>10</v>
      </c>
      <c r="AH18" s="253">
        <f t="shared" si="19"/>
        <v>3</v>
      </c>
      <c r="AI18" s="253" t="str">
        <f t="shared" si="6"/>
        <v>Y</v>
      </c>
      <c r="AJ18" s="254">
        <v>10</v>
      </c>
      <c r="AK18" s="253">
        <f t="shared" si="20"/>
        <v>3</v>
      </c>
      <c r="AL18" s="253" t="str">
        <f t="shared" si="7"/>
        <v>Y</v>
      </c>
      <c r="AM18" s="315">
        <v>20</v>
      </c>
      <c r="AN18" s="253">
        <v>10</v>
      </c>
      <c r="AO18" s="254">
        <f t="shared" si="21"/>
        <v>3</v>
      </c>
      <c r="AP18" s="254" t="str">
        <f t="shared" si="22"/>
        <v>Y</v>
      </c>
      <c r="AQ18" s="253">
        <f t="shared" si="23"/>
        <v>10</v>
      </c>
      <c r="AR18" s="254">
        <f t="shared" si="24"/>
        <v>3</v>
      </c>
      <c r="AS18" s="255" t="str">
        <f t="shared" si="25"/>
        <v>Y</v>
      </c>
      <c r="AT18" s="320">
        <v>50</v>
      </c>
      <c r="AU18" s="254">
        <f t="shared" si="26"/>
        <v>3</v>
      </c>
      <c r="AV18" s="255" t="str">
        <f t="shared" si="27"/>
        <v>Y</v>
      </c>
    </row>
    <row r="19" spans="1:48" s="2" customFormat="1" ht="21" customHeight="1" thickBot="1">
      <c r="A19" s="251">
        <v>10</v>
      </c>
      <c r="B19" s="302" t="s">
        <v>326</v>
      </c>
      <c r="C19" s="290" t="s">
        <v>325</v>
      </c>
      <c r="D19" s="316" t="s">
        <v>111</v>
      </c>
      <c r="E19" s="252">
        <v>0</v>
      </c>
      <c r="F19" s="253">
        <f t="shared" si="9"/>
        <v>0</v>
      </c>
      <c r="G19" s="253" t="str">
        <f t="shared" si="0"/>
        <v>N</v>
      </c>
      <c r="H19" s="252">
        <v>0</v>
      </c>
      <c r="I19" s="253">
        <f t="shared" si="10"/>
        <v>0</v>
      </c>
      <c r="J19" s="253" t="str">
        <f t="shared" si="1"/>
        <v>N</v>
      </c>
      <c r="K19" s="316">
        <v>0</v>
      </c>
      <c r="L19" s="254">
        <v>0</v>
      </c>
      <c r="M19" s="254">
        <f t="shared" si="11"/>
        <v>0</v>
      </c>
      <c r="N19" s="254" t="str">
        <f t="shared" si="12"/>
        <v>N</v>
      </c>
      <c r="O19" s="254">
        <v>0</v>
      </c>
      <c r="P19" s="254">
        <f t="shared" si="13"/>
        <v>0</v>
      </c>
      <c r="Q19" s="255" t="str">
        <f t="shared" si="14"/>
        <v>N</v>
      </c>
      <c r="R19" s="316" t="s">
        <v>111</v>
      </c>
      <c r="S19" s="254">
        <v>0</v>
      </c>
      <c r="T19" s="253">
        <f t="shared" si="2"/>
        <v>0</v>
      </c>
      <c r="U19" s="253" t="str">
        <f t="shared" si="3"/>
        <v>N</v>
      </c>
      <c r="V19" s="291">
        <v>0</v>
      </c>
      <c r="W19" s="253">
        <f t="shared" si="15"/>
        <v>0</v>
      </c>
      <c r="X19" s="253" t="str">
        <f t="shared" si="4"/>
        <v>N</v>
      </c>
      <c r="Y19" s="316">
        <v>0</v>
      </c>
      <c r="Z19" s="254">
        <v>0</v>
      </c>
      <c r="AA19" s="254">
        <f t="shared" si="16"/>
        <v>0</v>
      </c>
      <c r="AB19" s="254" t="str">
        <f t="shared" si="17"/>
        <v>N</v>
      </c>
      <c r="AC19" s="253">
        <f aca="true" t="shared" si="28" ref="AC19:AC82">(Y19-Z19)</f>
        <v>0</v>
      </c>
      <c r="AD19" s="254">
        <f t="shared" si="18"/>
        <v>0</v>
      </c>
      <c r="AE19" s="255" t="str">
        <f t="shared" si="5"/>
        <v>N</v>
      </c>
      <c r="AF19" s="316" t="s">
        <v>111</v>
      </c>
      <c r="AG19" s="254">
        <v>0</v>
      </c>
      <c r="AH19" s="253">
        <f t="shared" si="19"/>
        <v>0</v>
      </c>
      <c r="AI19" s="253" t="str">
        <f t="shared" si="6"/>
        <v>N</v>
      </c>
      <c r="AJ19" s="254">
        <v>0</v>
      </c>
      <c r="AK19" s="253">
        <f t="shared" si="20"/>
        <v>0</v>
      </c>
      <c r="AL19" s="253" t="str">
        <f t="shared" si="7"/>
        <v>N</v>
      </c>
      <c r="AM19" s="316">
        <v>0</v>
      </c>
      <c r="AN19" s="253">
        <v>0</v>
      </c>
      <c r="AO19" s="254">
        <f t="shared" si="21"/>
        <v>0</v>
      </c>
      <c r="AP19" s="254" t="str">
        <f t="shared" si="22"/>
        <v>N</v>
      </c>
      <c r="AQ19" s="253">
        <f t="shared" si="23"/>
        <v>0</v>
      </c>
      <c r="AR19" s="254">
        <f t="shared" si="24"/>
        <v>0</v>
      </c>
      <c r="AS19" s="255" t="str">
        <f t="shared" si="25"/>
        <v>N</v>
      </c>
      <c r="AT19" s="320" t="s">
        <v>111</v>
      </c>
      <c r="AU19" s="254" t="str">
        <f t="shared" si="26"/>
        <v>NA</v>
      </c>
      <c r="AV19" s="255" t="str">
        <f t="shared" si="27"/>
        <v>NA</v>
      </c>
    </row>
    <row r="20" spans="1:48" s="2" customFormat="1" ht="21" customHeight="1" thickBot="1">
      <c r="A20" s="251">
        <v>11</v>
      </c>
      <c r="B20" s="302" t="s">
        <v>328</v>
      </c>
      <c r="C20" s="290" t="s">
        <v>327</v>
      </c>
      <c r="D20" s="315">
        <v>10</v>
      </c>
      <c r="E20" s="252">
        <v>8</v>
      </c>
      <c r="F20" s="253">
        <f t="shared" si="9"/>
        <v>3</v>
      </c>
      <c r="G20" s="253" t="str">
        <f t="shared" si="0"/>
        <v>Y</v>
      </c>
      <c r="H20" s="252">
        <v>2</v>
      </c>
      <c r="I20" s="253">
        <f t="shared" si="10"/>
        <v>1</v>
      </c>
      <c r="J20" s="253" t="str">
        <f t="shared" si="1"/>
        <v>N</v>
      </c>
      <c r="K20" s="315">
        <v>10</v>
      </c>
      <c r="L20" s="254">
        <v>7</v>
      </c>
      <c r="M20" s="254">
        <f t="shared" si="11"/>
        <v>3</v>
      </c>
      <c r="N20" s="254" t="str">
        <f t="shared" si="12"/>
        <v>Y</v>
      </c>
      <c r="O20" s="254">
        <v>3</v>
      </c>
      <c r="P20" s="254">
        <f t="shared" si="13"/>
        <v>3</v>
      </c>
      <c r="Q20" s="255" t="str">
        <f t="shared" si="14"/>
        <v>Y</v>
      </c>
      <c r="R20" s="315">
        <v>9</v>
      </c>
      <c r="S20" s="254">
        <v>9</v>
      </c>
      <c r="T20" s="253">
        <f t="shared" si="2"/>
        <v>0</v>
      </c>
      <c r="U20" s="253" t="str">
        <f t="shared" si="3"/>
        <v>N</v>
      </c>
      <c r="V20" s="291">
        <v>0</v>
      </c>
      <c r="W20" s="253">
        <f t="shared" si="15"/>
        <v>1</v>
      </c>
      <c r="X20" s="253" t="str">
        <f t="shared" si="4"/>
        <v>N</v>
      </c>
      <c r="Y20" s="315">
        <v>7</v>
      </c>
      <c r="Z20" s="254">
        <v>3</v>
      </c>
      <c r="AA20" s="254">
        <f t="shared" si="16"/>
        <v>3</v>
      </c>
      <c r="AB20" s="254" t="str">
        <f t="shared" si="17"/>
        <v>Y</v>
      </c>
      <c r="AC20" s="253">
        <f t="shared" si="28"/>
        <v>4</v>
      </c>
      <c r="AD20" s="254">
        <f t="shared" si="18"/>
        <v>3</v>
      </c>
      <c r="AE20" s="255" t="str">
        <f t="shared" si="5"/>
        <v>Y</v>
      </c>
      <c r="AF20" s="315">
        <v>18</v>
      </c>
      <c r="AG20" s="254">
        <v>9</v>
      </c>
      <c r="AH20" s="253">
        <f t="shared" si="19"/>
        <v>3</v>
      </c>
      <c r="AI20" s="253" t="str">
        <f t="shared" si="6"/>
        <v>Y</v>
      </c>
      <c r="AJ20" s="254">
        <v>9</v>
      </c>
      <c r="AK20" s="253">
        <f t="shared" si="20"/>
        <v>3</v>
      </c>
      <c r="AL20" s="253" t="str">
        <f t="shared" si="7"/>
        <v>Y</v>
      </c>
      <c r="AM20" s="315">
        <v>20</v>
      </c>
      <c r="AN20" s="253">
        <v>10</v>
      </c>
      <c r="AO20" s="254">
        <f t="shared" si="21"/>
        <v>3</v>
      </c>
      <c r="AP20" s="254" t="str">
        <f t="shared" si="22"/>
        <v>Y</v>
      </c>
      <c r="AQ20" s="253">
        <f t="shared" si="23"/>
        <v>10</v>
      </c>
      <c r="AR20" s="254">
        <f t="shared" si="24"/>
        <v>3</v>
      </c>
      <c r="AS20" s="255" t="str">
        <f t="shared" si="25"/>
        <v>Y</v>
      </c>
      <c r="AT20" s="320">
        <v>35</v>
      </c>
      <c r="AU20" s="254">
        <f t="shared" si="26"/>
        <v>3</v>
      </c>
      <c r="AV20" s="255" t="str">
        <f t="shared" si="27"/>
        <v>Y</v>
      </c>
    </row>
    <row r="21" spans="1:48" s="2" customFormat="1" ht="21" customHeight="1" thickBot="1">
      <c r="A21" s="251">
        <v>12</v>
      </c>
      <c r="B21" s="302" t="s">
        <v>330</v>
      </c>
      <c r="C21" s="290" t="s">
        <v>329</v>
      </c>
      <c r="D21" s="315">
        <v>14</v>
      </c>
      <c r="E21" s="252">
        <v>9</v>
      </c>
      <c r="F21" s="253">
        <f t="shared" si="9"/>
        <v>3</v>
      </c>
      <c r="G21" s="253" t="str">
        <f t="shared" si="0"/>
        <v>Y</v>
      </c>
      <c r="H21" s="252">
        <v>5</v>
      </c>
      <c r="I21" s="253">
        <f t="shared" si="10"/>
        <v>3</v>
      </c>
      <c r="J21" s="253" t="str">
        <f t="shared" si="1"/>
        <v>Y</v>
      </c>
      <c r="K21" s="315">
        <v>10</v>
      </c>
      <c r="L21" s="254">
        <v>7</v>
      </c>
      <c r="M21" s="254">
        <f t="shared" si="11"/>
        <v>3</v>
      </c>
      <c r="N21" s="254" t="str">
        <f t="shared" si="12"/>
        <v>Y</v>
      </c>
      <c r="O21" s="254">
        <v>3</v>
      </c>
      <c r="P21" s="254">
        <f t="shared" si="13"/>
        <v>3</v>
      </c>
      <c r="Q21" s="255" t="str">
        <f t="shared" si="14"/>
        <v>Y</v>
      </c>
      <c r="R21" s="315">
        <v>13</v>
      </c>
      <c r="S21" s="254">
        <v>10</v>
      </c>
      <c r="T21" s="253">
        <f t="shared" si="2"/>
        <v>0</v>
      </c>
      <c r="U21" s="253" t="str">
        <f t="shared" si="3"/>
        <v>N</v>
      </c>
      <c r="V21" s="291">
        <v>3</v>
      </c>
      <c r="W21" s="253">
        <f t="shared" si="15"/>
        <v>0</v>
      </c>
      <c r="X21" s="253" t="str">
        <f t="shared" si="4"/>
        <v>N</v>
      </c>
      <c r="Y21" s="315">
        <v>6</v>
      </c>
      <c r="Z21" s="254">
        <v>3</v>
      </c>
      <c r="AA21" s="254">
        <f t="shared" si="16"/>
        <v>3</v>
      </c>
      <c r="AB21" s="254" t="str">
        <f t="shared" si="17"/>
        <v>Y</v>
      </c>
      <c r="AC21" s="253">
        <f t="shared" si="28"/>
        <v>3</v>
      </c>
      <c r="AD21" s="254">
        <f t="shared" si="18"/>
        <v>3</v>
      </c>
      <c r="AE21" s="255" t="str">
        <f t="shared" si="5"/>
        <v>Y</v>
      </c>
      <c r="AF21" s="315">
        <v>15</v>
      </c>
      <c r="AG21" s="254">
        <v>8</v>
      </c>
      <c r="AH21" s="253">
        <f t="shared" si="19"/>
        <v>3</v>
      </c>
      <c r="AI21" s="253" t="str">
        <f t="shared" si="6"/>
        <v>Y</v>
      </c>
      <c r="AJ21" s="254">
        <v>7</v>
      </c>
      <c r="AK21" s="253">
        <f t="shared" si="20"/>
        <v>3</v>
      </c>
      <c r="AL21" s="253" t="str">
        <f t="shared" si="7"/>
        <v>Y</v>
      </c>
      <c r="AM21" s="315">
        <v>18</v>
      </c>
      <c r="AN21" s="253">
        <v>8</v>
      </c>
      <c r="AO21" s="254">
        <f t="shared" si="21"/>
        <v>3</v>
      </c>
      <c r="AP21" s="254" t="str">
        <f t="shared" si="22"/>
        <v>Y</v>
      </c>
      <c r="AQ21" s="253">
        <f t="shared" si="23"/>
        <v>10</v>
      </c>
      <c r="AR21" s="254">
        <f t="shared" si="24"/>
        <v>3</v>
      </c>
      <c r="AS21" s="255" t="str">
        <f t="shared" si="25"/>
        <v>Y</v>
      </c>
      <c r="AT21" s="320">
        <v>28</v>
      </c>
      <c r="AU21" s="254">
        <f t="shared" si="26"/>
        <v>3</v>
      </c>
      <c r="AV21" s="255" t="str">
        <f t="shared" si="27"/>
        <v>Y</v>
      </c>
    </row>
    <row r="22" spans="1:48" s="2" customFormat="1" ht="21" customHeight="1" thickBot="1">
      <c r="A22" s="251">
        <v>13</v>
      </c>
      <c r="B22" s="302" t="s">
        <v>332</v>
      </c>
      <c r="C22" s="290" t="s">
        <v>331</v>
      </c>
      <c r="D22" s="315">
        <v>12</v>
      </c>
      <c r="E22" s="252">
        <v>11</v>
      </c>
      <c r="F22" s="253">
        <f t="shared" si="9"/>
        <v>3</v>
      </c>
      <c r="G22" s="253" t="str">
        <f t="shared" si="0"/>
        <v>Y</v>
      </c>
      <c r="H22" s="252">
        <v>1</v>
      </c>
      <c r="I22" s="253">
        <f t="shared" si="10"/>
        <v>0</v>
      </c>
      <c r="J22" s="253" t="str">
        <f t="shared" si="1"/>
        <v>N</v>
      </c>
      <c r="K22" s="315">
        <v>10</v>
      </c>
      <c r="L22" s="254">
        <v>7</v>
      </c>
      <c r="M22" s="254">
        <f t="shared" si="11"/>
        <v>3</v>
      </c>
      <c r="N22" s="254" t="str">
        <f t="shared" si="12"/>
        <v>Y</v>
      </c>
      <c r="O22" s="254">
        <v>3</v>
      </c>
      <c r="P22" s="254">
        <f t="shared" si="13"/>
        <v>3</v>
      </c>
      <c r="Q22" s="255" t="str">
        <f t="shared" si="14"/>
        <v>Y</v>
      </c>
      <c r="R22" s="315">
        <v>10</v>
      </c>
      <c r="S22" s="254">
        <v>9</v>
      </c>
      <c r="T22" s="253">
        <f t="shared" si="2"/>
        <v>0</v>
      </c>
      <c r="U22" s="253" t="str">
        <f t="shared" si="3"/>
        <v>N</v>
      </c>
      <c r="V22" s="291">
        <v>1</v>
      </c>
      <c r="W22" s="253">
        <f t="shared" si="15"/>
        <v>3</v>
      </c>
      <c r="X22" s="253" t="str">
        <f t="shared" si="4"/>
        <v>Y</v>
      </c>
      <c r="Y22" s="315">
        <v>10</v>
      </c>
      <c r="Z22" s="254">
        <v>4</v>
      </c>
      <c r="AA22" s="254">
        <f t="shared" si="16"/>
        <v>3</v>
      </c>
      <c r="AB22" s="254" t="str">
        <f t="shared" si="17"/>
        <v>Y</v>
      </c>
      <c r="AC22" s="253">
        <f t="shared" si="28"/>
        <v>6</v>
      </c>
      <c r="AD22" s="254">
        <f t="shared" si="18"/>
        <v>3</v>
      </c>
      <c r="AE22" s="255" t="str">
        <f t="shared" si="5"/>
        <v>Y</v>
      </c>
      <c r="AF22" s="315">
        <v>13</v>
      </c>
      <c r="AG22" s="254">
        <v>6</v>
      </c>
      <c r="AH22" s="253">
        <f t="shared" si="19"/>
        <v>3</v>
      </c>
      <c r="AI22" s="253" t="str">
        <f t="shared" si="6"/>
        <v>Y</v>
      </c>
      <c r="AJ22" s="254">
        <v>7</v>
      </c>
      <c r="AK22" s="253">
        <f t="shared" si="20"/>
        <v>3</v>
      </c>
      <c r="AL22" s="253" t="str">
        <f t="shared" si="7"/>
        <v>Y</v>
      </c>
      <c r="AM22" s="315">
        <v>20</v>
      </c>
      <c r="AN22" s="253">
        <v>10</v>
      </c>
      <c r="AO22" s="254">
        <f t="shared" si="21"/>
        <v>3</v>
      </c>
      <c r="AP22" s="254" t="str">
        <f t="shared" si="22"/>
        <v>Y</v>
      </c>
      <c r="AQ22" s="253">
        <f t="shared" si="23"/>
        <v>10</v>
      </c>
      <c r="AR22" s="254">
        <f t="shared" si="24"/>
        <v>3</v>
      </c>
      <c r="AS22" s="255" t="str">
        <f t="shared" si="25"/>
        <v>Y</v>
      </c>
      <c r="AT22" s="322">
        <v>18</v>
      </c>
      <c r="AU22" s="254">
        <f t="shared" si="26"/>
        <v>0</v>
      </c>
      <c r="AV22" s="255" t="str">
        <f t="shared" si="27"/>
        <v>N</v>
      </c>
    </row>
    <row r="23" spans="1:48" s="2" customFormat="1" ht="29.25" customHeight="1" thickBot="1">
      <c r="A23" s="251">
        <v>14</v>
      </c>
      <c r="B23" s="302" t="s">
        <v>334</v>
      </c>
      <c r="C23" s="301" t="s">
        <v>333</v>
      </c>
      <c r="D23" s="315">
        <v>9</v>
      </c>
      <c r="E23" s="252">
        <v>9</v>
      </c>
      <c r="F23" s="253">
        <f t="shared" si="9"/>
        <v>3</v>
      </c>
      <c r="G23" s="253" t="str">
        <f t="shared" si="0"/>
        <v>Y</v>
      </c>
      <c r="H23" s="252">
        <v>0</v>
      </c>
      <c r="I23" s="253">
        <f t="shared" si="10"/>
        <v>0</v>
      </c>
      <c r="J23" s="253" t="str">
        <f t="shared" si="1"/>
        <v>N</v>
      </c>
      <c r="K23" s="315">
        <v>9</v>
      </c>
      <c r="L23" s="254">
        <v>6</v>
      </c>
      <c r="M23" s="254">
        <f t="shared" si="11"/>
        <v>3</v>
      </c>
      <c r="N23" s="254" t="str">
        <f t="shared" si="12"/>
        <v>Y</v>
      </c>
      <c r="O23" s="254">
        <v>2</v>
      </c>
      <c r="P23" s="254">
        <f t="shared" si="13"/>
        <v>3</v>
      </c>
      <c r="Q23" s="255" t="str">
        <f t="shared" si="14"/>
        <v>Y</v>
      </c>
      <c r="R23" s="315">
        <v>10</v>
      </c>
      <c r="S23" s="254">
        <v>8</v>
      </c>
      <c r="T23" s="253">
        <f t="shared" si="2"/>
        <v>0</v>
      </c>
      <c r="U23" s="253" t="str">
        <f t="shared" si="3"/>
        <v>N</v>
      </c>
      <c r="V23" s="291">
        <v>2</v>
      </c>
      <c r="W23" s="253">
        <f t="shared" si="15"/>
        <v>0</v>
      </c>
      <c r="X23" s="253" t="str">
        <f t="shared" si="4"/>
        <v>N</v>
      </c>
      <c r="Y23" s="315">
        <v>6</v>
      </c>
      <c r="Z23" s="254">
        <v>3</v>
      </c>
      <c r="AA23" s="254">
        <f t="shared" si="16"/>
        <v>3</v>
      </c>
      <c r="AB23" s="254" t="str">
        <f t="shared" si="17"/>
        <v>Y</v>
      </c>
      <c r="AC23" s="253">
        <f t="shared" si="28"/>
        <v>3</v>
      </c>
      <c r="AD23" s="254">
        <f t="shared" si="18"/>
        <v>3</v>
      </c>
      <c r="AE23" s="255" t="str">
        <f t="shared" si="5"/>
        <v>Y</v>
      </c>
      <c r="AF23" s="315">
        <v>12</v>
      </c>
      <c r="AG23" s="254">
        <v>10</v>
      </c>
      <c r="AH23" s="253">
        <f t="shared" si="19"/>
        <v>3</v>
      </c>
      <c r="AI23" s="253" t="str">
        <f t="shared" si="6"/>
        <v>Y</v>
      </c>
      <c r="AJ23" s="254">
        <v>2</v>
      </c>
      <c r="AK23" s="253">
        <f t="shared" si="20"/>
        <v>0</v>
      </c>
      <c r="AL23" s="253" t="str">
        <f t="shared" si="7"/>
        <v>N</v>
      </c>
      <c r="AM23" s="315">
        <v>18</v>
      </c>
      <c r="AN23" s="253">
        <v>8</v>
      </c>
      <c r="AO23" s="254">
        <f t="shared" si="21"/>
        <v>3</v>
      </c>
      <c r="AP23" s="254" t="str">
        <f t="shared" si="22"/>
        <v>Y</v>
      </c>
      <c r="AQ23" s="253">
        <f t="shared" si="23"/>
        <v>10</v>
      </c>
      <c r="AR23" s="254">
        <f t="shared" si="24"/>
        <v>3</v>
      </c>
      <c r="AS23" s="255" t="str">
        <f t="shared" si="25"/>
        <v>Y</v>
      </c>
      <c r="AT23" s="320">
        <v>18</v>
      </c>
      <c r="AU23" s="254">
        <f t="shared" si="26"/>
        <v>0</v>
      </c>
      <c r="AV23" s="255" t="str">
        <f t="shared" si="27"/>
        <v>N</v>
      </c>
    </row>
    <row r="24" spans="1:48" s="2" customFormat="1" ht="21" customHeight="1" thickBot="1">
      <c r="A24" s="251">
        <v>15</v>
      </c>
      <c r="B24" s="302" t="s">
        <v>336</v>
      </c>
      <c r="C24" s="290" t="s">
        <v>335</v>
      </c>
      <c r="D24" s="315">
        <v>7</v>
      </c>
      <c r="E24" s="252">
        <v>3</v>
      </c>
      <c r="F24" s="253">
        <f t="shared" si="9"/>
        <v>0</v>
      </c>
      <c r="G24" s="253" t="str">
        <f t="shared" si="0"/>
        <v>N</v>
      </c>
      <c r="H24" s="252">
        <v>4</v>
      </c>
      <c r="I24" s="253">
        <f t="shared" si="10"/>
        <v>3</v>
      </c>
      <c r="J24" s="253" t="str">
        <f t="shared" si="1"/>
        <v>Y</v>
      </c>
      <c r="K24" s="315">
        <v>10</v>
      </c>
      <c r="L24" s="254">
        <v>7</v>
      </c>
      <c r="M24" s="254">
        <f t="shared" si="11"/>
        <v>3</v>
      </c>
      <c r="N24" s="254" t="str">
        <f t="shared" si="12"/>
        <v>Y</v>
      </c>
      <c r="O24" s="254">
        <v>3</v>
      </c>
      <c r="P24" s="254">
        <f t="shared" si="13"/>
        <v>3</v>
      </c>
      <c r="Q24" s="255" t="str">
        <f t="shared" si="14"/>
        <v>Y</v>
      </c>
      <c r="R24" s="315">
        <v>4</v>
      </c>
      <c r="S24" s="254">
        <v>0</v>
      </c>
      <c r="T24" s="253">
        <f t="shared" si="2"/>
        <v>1</v>
      </c>
      <c r="U24" s="253" t="str">
        <f t="shared" si="3"/>
        <v>N</v>
      </c>
      <c r="V24" s="291">
        <v>4</v>
      </c>
      <c r="W24" s="253">
        <f t="shared" si="15"/>
        <v>0</v>
      </c>
      <c r="X24" s="253" t="str">
        <f t="shared" si="4"/>
        <v>N</v>
      </c>
      <c r="Y24" s="315">
        <v>5</v>
      </c>
      <c r="Z24" s="254">
        <v>2</v>
      </c>
      <c r="AA24" s="254">
        <f t="shared" si="16"/>
        <v>3</v>
      </c>
      <c r="AB24" s="254" t="str">
        <f t="shared" si="17"/>
        <v>Y</v>
      </c>
      <c r="AC24" s="253">
        <f t="shared" si="28"/>
        <v>3</v>
      </c>
      <c r="AD24" s="254">
        <f t="shared" si="18"/>
        <v>3</v>
      </c>
      <c r="AE24" s="255" t="str">
        <f t="shared" si="5"/>
        <v>Y</v>
      </c>
      <c r="AF24" s="315">
        <v>10</v>
      </c>
      <c r="AG24" s="254">
        <v>10</v>
      </c>
      <c r="AH24" s="253">
        <f t="shared" si="19"/>
        <v>3</v>
      </c>
      <c r="AI24" s="253" t="str">
        <f t="shared" si="6"/>
        <v>Y</v>
      </c>
      <c r="AJ24" s="254">
        <v>0</v>
      </c>
      <c r="AK24" s="253">
        <f t="shared" si="20"/>
        <v>0</v>
      </c>
      <c r="AL24" s="253" t="str">
        <f t="shared" si="7"/>
        <v>N</v>
      </c>
      <c r="AM24" s="315">
        <v>18</v>
      </c>
      <c r="AN24" s="253">
        <v>8</v>
      </c>
      <c r="AO24" s="254">
        <f t="shared" si="21"/>
        <v>3</v>
      </c>
      <c r="AP24" s="254" t="str">
        <f t="shared" si="22"/>
        <v>Y</v>
      </c>
      <c r="AQ24" s="253">
        <f t="shared" si="23"/>
        <v>10</v>
      </c>
      <c r="AR24" s="254">
        <f t="shared" si="24"/>
        <v>3</v>
      </c>
      <c r="AS24" s="255" t="str">
        <f t="shared" si="25"/>
        <v>Y</v>
      </c>
      <c r="AT24" s="323" t="s">
        <v>556</v>
      </c>
      <c r="AU24" s="254">
        <f t="shared" si="26"/>
        <v>3</v>
      </c>
      <c r="AV24" s="255" t="str">
        <f t="shared" si="27"/>
        <v>Y</v>
      </c>
    </row>
    <row r="25" spans="1:48" s="2" customFormat="1" ht="21" customHeight="1" thickBot="1">
      <c r="A25" s="251">
        <v>16</v>
      </c>
      <c r="B25" s="302" t="s">
        <v>338</v>
      </c>
      <c r="C25" s="290" t="s">
        <v>337</v>
      </c>
      <c r="D25" s="315">
        <v>13</v>
      </c>
      <c r="E25" s="252">
        <v>11</v>
      </c>
      <c r="F25" s="253">
        <f t="shared" si="9"/>
        <v>3</v>
      </c>
      <c r="G25" s="253" t="str">
        <f t="shared" si="0"/>
        <v>Y</v>
      </c>
      <c r="H25" s="252">
        <v>2</v>
      </c>
      <c r="I25" s="253">
        <f t="shared" si="10"/>
        <v>1</v>
      </c>
      <c r="J25" s="253" t="str">
        <f t="shared" si="1"/>
        <v>N</v>
      </c>
      <c r="K25" s="315">
        <v>10</v>
      </c>
      <c r="L25" s="254">
        <v>7</v>
      </c>
      <c r="M25" s="254">
        <f t="shared" si="11"/>
        <v>3</v>
      </c>
      <c r="N25" s="254" t="str">
        <f t="shared" si="12"/>
        <v>Y</v>
      </c>
      <c r="O25" s="254">
        <v>3</v>
      </c>
      <c r="P25" s="254">
        <f t="shared" si="13"/>
        <v>3</v>
      </c>
      <c r="Q25" s="255" t="str">
        <f t="shared" si="14"/>
        <v>Y</v>
      </c>
      <c r="R25" s="315">
        <v>8</v>
      </c>
      <c r="S25" s="254">
        <v>3</v>
      </c>
      <c r="T25" s="253">
        <f t="shared" si="2"/>
        <v>3</v>
      </c>
      <c r="U25" s="253" t="str">
        <f t="shared" si="3"/>
        <v>Y</v>
      </c>
      <c r="V25" s="291">
        <v>5</v>
      </c>
      <c r="W25" s="253">
        <f t="shared" si="15"/>
        <v>3</v>
      </c>
      <c r="X25" s="253" t="str">
        <f t="shared" si="4"/>
        <v>Y</v>
      </c>
      <c r="Y25" s="315">
        <v>10</v>
      </c>
      <c r="Z25" s="254">
        <v>4</v>
      </c>
      <c r="AA25" s="254">
        <f t="shared" si="16"/>
        <v>3</v>
      </c>
      <c r="AB25" s="254" t="str">
        <f t="shared" si="17"/>
        <v>Y</v>
      </c>
      <c r="AC25" s="253">
        <f t="shared" si="28"/>
        <v>6</v>
      </c>
      <c r="AD25" s="254">
        <f t="shared" si="18"/>
        <v>3</v>
      </c>
      <c r="AE25" s="255" t="str">
        <f t="shared" si="5"/>
        <v>Y</v>
      </c>
      <c r="AF25" s="315">
        <v>10</v>
      </c>
      <c r="AG25" s="254">
        <v>6</v>
      </c>
      <c r="AH25" s="253">
        <f t="shared" si="19"/>
        <v>3</v>
      </c>
      <c r="AI25" s="253" t="str">
        <f t="shared" si="6"/>
        <v>Y</v>
      </c>
      <c r="AJ25" s="254">
        <v>4</v>
      </c>
      <c r="AK25" s="253">
        <f t="shared" si="20"/>
        <v>1</v>
      </c>
      <c r="AL25" s="253" t="str">
        <f t="shared" si="7"/>
        <v>N</v>
      </c>
      <c r="AM25" s="315">
        <v>19</v>
      </c>
      <c r="AN25" s="253">
        <v>9</v>
      </c>
      <c r="AO25" s="254">
        <f t="shared" si="21"/>
        <v>3</v>
      </c>
      <c r="AP25" s="254" t="str">
        <f t="shared" si="22"/>
        <v>Y</v>
      </c>
      <c r="AQ25" s="253">
        <f t="shared" si="23"/>
        <v>10</v>
      </c>
      <c r="AR25" s="254">
        <f t="shared" si="24"/>
        <v>3</v>
      </c>
      <c r="AS25" s="255" t="str">
        <f t="shared" si="25"/>
        <v>Y</v>
      </c>
      <c r="AT25" s="320">
        <v>18</v>
      </c>
      <c r="AU25" s="254">
        <f t="shared" si="26"/>
        <v>0</v>
      </c>
      <c r="AV25" s="255" t="str">
        <f t="shared" si="27"/>
        <v>N</v>
      </c>
    </row>
    <row r="26" spans="1:48" s="2" customFormat="1" ht="35.25" customHeight="1" thickBot="1">
      <c r="A26" s="251">
        <v>17</v>
      </c>
      <c r="B26" s="302" t="s">
        <v>340</v>
      </c>
      <c r="C26" s="301" t="s">
        <v>339</v>
      </c>
      <c r="D26" s="315">
        <v>5</v>
      </c>
      <c r="E26" s="252">
        <v>5</v>
      </c>
      <c r="F26" s="253">
        <f t="shared" si="9"/>
        <v>0</v>
      </c>
      <c r="G26" s="253" t="str">
        <f t="shared" si="0"/>
        <v>N</v>
      </c>
      <c r="H26" s="252">
        <v>0</v>
      </c>
      <c r="I26" s="253">
        <f t="shared" si="10"/>
        <v>0</v>
      </c>
      <c r="J26" s="253" t="str">
        <f t="shared" si="1"/>
        <v>N</v>
      </c>
      <c r="K26" s="315">
        <v>9</v>
      </c>
      <c r="L26" s="254">
        <v>6</v>
      </c>
      <c r="M26" s="254">
        <f t="shared" si="11"/>
        <v>3</v>
      </c>
      <c r="N26" s="254" t="str">
        <f t="shared" si="12"/>
        <v>Y</v>
      </c>
      <c r="O26" s="254">
        <v>3</v>
      </c>
      <c r="P26" s="254">
        <f t="shared" si="13"/>
        <v>3</v>
      </c>
      <c r="Q26" s="255" t="str">
        <f t="shared" si="14"/>
        <v>Y</v>
      </c>
      <c r="R26" s="315">
        <v>8</v>
      </c>
      <c r="S26" s="254">
        <v>8</v>
      </c>
      <c r="T26" s="253">
        <f t="shared" si="2"/>
        <v>0</v>
      </c>
      <c r="U26" s="253" t="str">
        <f t="shared" si="3"/>
        <v>N</v>
      </c>
      <c r="V26" s="291">
        <v>0</v>
      </c>
      <c r="W26" s="253">
        <f t="shared" si="15"/>
        <v>0</v>
      </c>
      <c r="X26" s="253" t="str">
        <f t="shared" si="4"/>
        <v>N</v>
      </c>
      <c r="Y26" s="315">
        <v>6</v>
      </c>
      <c r="Z26" s="254">
        <v>3</v>
      </c>
      <c r="AA26" s="254">
        <f t="shared" si="16"/>
        <v>3</v>
      </c>
      <c r="AB26" s="254" t="str">
        <f t="shared" si="17"/>
        <v>Y</v>
      </c>
      <c r="AC26" s="253">
        <f t="shared" si="28"/>
        <v>3</v>
      </c>
      <c r="AD26" s="254">
        <f t="shared" si="18"/>
        <v>3</v>
      </c>
      <c r="AE26" s="255" t="str">
        <f t="shared" si="5"/>
        <v>Y</v>
      </c>
      <c r="AF26" s="315">
        <v>1</v>
      </c>
      <c r="AG26" s="254">
        <v>0</v>
      </c>
      <c r="AH26" s="253">
        <f t="shared" si="19"/>
        <v>0</v>
      </c>
      <c r="AI26" s="253" t="str">
        <f t="shared" si="6"/>
        <v>N</v>
      </c>
      <c r="AJ26" s="254">
        <v>1</v>
      </c>
      <c r="AK26" s="253">
        <f t="shared" si="20"/>
        <v>0</v>
      </c>
      <c r="AL26" s="253" t="str">
        <f t="shared" si="7"/>
        <v>N</v>
      </c>
      <c r="AM26" s="315">
        <v>18</v>
      </c>
      <c r="AN26" s="253">
        <v>8</v>
      </c>
      <c r="AO26" s="254">
        <f t="shared" si="21"/>
        <v>3</v>
      </c>
      <c r="AP26" s="254" t="str">
        <f t="shared" si="22"/>
        <v>Y</v>
      </c>
      <c r="AQ26" s="253">
        <f t="shared" si="23"/>
        <v>10</v>
      </c>
      <c r="AR26" s="254">
        <f t="shared" si="24"/>
        <v>3</v>
      </c>
      <c r="AS26" s="255" t="str">
        <f t="shared" si="25"/>
        <v>Y</v>
      </c>
      <c r="AT26" s="323" t="s">
        <v>556</v>
      </c>
      <c r="AU26" s="254">
        <f t="shared" si="26"/>
        <v>3</v>
      </c>
      <c r="AV26" s="255" t="str">
        <f t="shared" si="27"/>
        <v>Y</v>
      </c>
    </row>
    <row r="27" spans="1:48" s="2" customFormat="1" ht="21" customHeight="1" thickBot="1">
      <c r="A27" s="251">
        <v>18</v>
      </c>
      <c r="B27" s="302" t="s">
        <v>342</v>
      </c>
      <c r="C27" s="290" t="s">
        <v>341</v>
      </c>
      <c r="D27" s="315">
        <v>19</v>
      </c>
      <c r="E27" s="252">
        <v>14</v>
      </c>
      <c r="F27" s="253">
        <f t="shared" si="9"/>
        <v>3</v>
      </c>
      <c r="G27" s="253" t="str">
        <f t="shared" si="0"/>
        <v>Y</v>
      </c>
      <c r="H27" s="252">
        <v>5</v>
      </c>
      <c r="I27" s="253">
        <f t="shared" si="10"/>
        <v>3</v>
      </c>
      <c r="J27" s="253" t="str">
        <f t="shared" si="1"/>
        <v>Y</v>
      </c>
      <c r="K27" s="315">
        <v>10</v>
      </c>
      <c r="L27" s="254">
        <v>7</v>
      </c>
      <c r="M27" s="254">
        <f t="shared" si="11"/>
        <v>3</v>
      </c>
      <c r="N27" s="254" t="str">
        <f t="shared" si="12"/>
        <v>Y</v>
      </c>
      <c r="O27" s="254">
        <v>3</v>
      </c>
      <c r="P27" s="254">
        <f t="shared" si="13"/>
        <v>3</v>
      </c>
      <c r="Q27" s="255" t="str">
        <f t="shared" si="14"/>
        <v>Y</v>
      </c>
      <c r="R27" s="315">
        <v>19</v>
      </c>
      <c r="S27" s="254">
        <v>10</v>
      </c>
      <c r="T27" s="253">
        <f t="shared" si="2"/>
        <v>3</v>
      </c>
      <c r="U27" s="253" t="str">
        <f t="shared" si="3"/>
        <v>Y</v>
      </c>
      <c r="V27" s="291">
        <v>9</v>
      </c>
      <c r="W27" s="253">
        <f t="shared" si="15"/>
        <v>3</v>
      </c>
      <c r="X27" s="253" t="str">
        <f t="shared" si="4"/>
        <v>Y</v>
      </c>
      <c r="Y27" s="315">
        <v>10</v>
      </c>
      <c r="Z27" s="254">
        <v>4</v>
      </c>
      <c r="AA27" s="254">
        <f t="shared" si="16"/>
        <v>3</v>
      </c>
      <c r="AB27" s="254" t="str">
        <f t="shared" si="17"/>
        <v>Y</v>
      </c>
      <c r="AC27" s="253">
        <f t="shared" si="28"/>
        <v>6</v>
      </c>
      <c r="AD27" s="254">
        <f t="shared" si="18"/>
        <v>3</v>
      </c>
      <c r="AE27" s="255" t="str">
        <f t="shared" si="5"/>
        <v>Y</v>
      </c>
      <c r="AF27" s="315">
        <v>20</v>
      </c>
      <c r="AG27" s="254">
        <v>10</v>
      </c>
      <c r="AH27" s="253">
        <f t="shared" si="19"/>
        <v>3</v>
      </c>
      <c r="AI27" s="253" t="str">
        <f t="shared" si="6"/>
        <v>Y</v>
      </c>
      <c r="AJ27" s="254">
        <v>10</v>
      </c>
      <c r="AK27" s="253">
        <f t="shared" si="20"/>
        <v>3</v>
      </c>
      <c r="AL27" s="253" t="str">
        <f t="shared" si="7"/>
        <v>Y</v>
      </c>
      <c r="AM27" s="315">
        <v>18</v>
      </c>
      <c r="AN27" s="253">
        <v>8</v>
      </c>
      <c r="AO27" s="254">
        <f t="shared" si="21"/>
        <v>3</v>
      </c>
      <c r="AP27" s="254" t="str">
        <f t="shared" si="22"/>
        <v>Y</v>
      </c>
      <c r="AQ27" s="253">
        <f t="shared" si="23"/>
        <v>10</v>
      </c>
      <c r="AR27" s="254">
        <f t="shared" si="24"/>
        <v>3</v>
      </c>
      <c r="AS27" s="255" t="str">
        <f t="shared" si="25"/>
        <v>Y</v>
      </c>
      <c r="AT27" s="320">
        <v>47</v>
      </c>
      <c r="AU27" s="254">
        <f t="shared" si="26"/>
        <v>3</v>
      </c>
      <c r="AV27" s="255" t="str">
        <f t="shared" si="27"/>
        <v>Y</v>
      </c>
    </row>
    <row r="28" spans="1:48" s="2" customFormat="1" ht="21" customHeight="1" thickBot="1">
      <c r="A28" s="251">
        <v>19</v>
      </c>
      <c r="B28" s="302" t="s">
        <v>344</v>
      </c>
      <c r="C28" s="290" t="s">
        <v>343</v>
      </c>
      <c r="D28" s="315">
        <v>17</v>
      </c>
      <c r="E28" s="252">
        <v>12</v>
      </c>
      <c r="F28" s="253">
        <f t="shared" si="9"/>
        <v>3</v>
      </c>
      <c r="G28" s="253" t="str">
        <f t="shared" si="0"/>
        <v>Y</v>
      </c>
      <c r="H28" s="252">
        <v>5</v>
      </c>
      <c r="I28" s="253">
        <f t="shared" si="10"/>
        <v>3</v>
      </c>
      <c r="J28" s="253" t="str">
        <f t="shared" si="1"/>
        <v>Y</v>
      </c>
      <c r="K28" s="315">
        <v>10</v>
      </c>
      <c r="L28" s="254">
        <v>7</v>
      </c>
      <c r="M28" s="254">
        <f t="shared" si="11"/>
        <v>3</v>
      </c>
      <c r="N28" s="254" t="str">
        <f t="shared" si="12"/>
        <v>Y</v>
      </c>
      <c r="O28" s="254">
        <v>3</v>
      </c>
      <c r="P28" s="254">
        <f t="shared" si="13"/>
        <v>3</v>
      </c>
      <c r="Q28" s="255" t="str">
        <f t="shared" si="14"/>
        <v>Y</v>
      </c>
      <c r="R28" s="315">
        <v>20</v>
      </c>
      <c r="S28" s="254">
        <v>10</v>
      </c>
      <c r="T28" s="253">
        <f t="shared" si="2"/>
        <v>3</v>
      </c>
      <c r="U28" s="253" t="str">
        <f t="shared" si="3"/>
        <v>Y</v>
      </c>
      <c r="V28" s="291">
        <v>10</v>
      </c>
      <c r="W28" s="253">
        <f t="shared" si="15"/>
        <v>3</v>
      </c>
      <c r="X28" s="253" t="str">
        <f t="shared" si="4"/>
        <v>Y</v>
      </c>
      <c r="Y28" s="315">
        <v>10</v>
      </c>
      <c r="Z28" s="254">
        <v>4</v>
      </c>
      <c r="AA28" s="254">
        <f t="shared" si="16"/>
        <v>3</v>
      </c>
      <c r="AB28" s="254" t="str">
        <f t="shared" si="17"/>
        <v>Y</v>
      </c>
      <c r="AC28" s="253">
        <f t="shared" si="28"/>
        <v>6</v>
      </c>
      <c r="AD28" s="254">
        <f t="shared" si="18"/>
        <v>3</v>
      </c>
      <c r="AE28" s="255" t="str">
        <f t="shared" si="5"/>
        <v>Y</v>
      </c>
      <c r="AF28" s="315">
        <v>20</v>
      </c>
      <c r="AG28" s="254">
        <v>10</v>
      </c>
      <c r="AH28" s="253">
        <f t="shared" si="19"/>
        <v>3</v>
      </c>
      <c r="AI28" s="253" t="str">
        <f t="shared" si="6"/>
        <v>Y</v>
      </c>
      <c r="AJ28" s="254">
        <v>10</v>
      </c>
      <c r="AK28" s="253">
        <f t="shared" si="20"/>
        <v>3</v>
      </c>
      <c r="AL28" s="253" t="str">
        <f t="shared" si="7"/>
        <v>Y</v>
      </c>
      <c r="AM28" s="315">
        <v>18</v>
      </c>
      <c r="AN28" s="253">
        <v>8</v>
      </c>
      <c r="AO28" s="254">
        <f t="shared" si="21"/>
        <v>3</v>
      </c>
      <c r="AP28" s="254" t="str">
        <f t="shared" si="22"/>
        <v>Y</v>
      </c>
      <c r="AQ28" s="253">
        <f t="shared" si="23"/>
        <v>10</v>
      </c>
      <c r="AR28" s="254">
        <f t="shared" si="24"/>
        <v>3</v>
      </c>
      <c r="AS28" s="255" t="str">
        <f t="shared" si="25"/>
        <v>Y</v>
      </c>
      <c r="AT28" s="320">
        <v>37</v>
      </c>
      <c r="AU28" s="254">
        <f t="shared" si="26"/>
        <v>3</v>
      </c>
      <c r="AV28" s="255" t="str">
        <f t="shared" si="27"/>
        <v>Y</v>
      </c>
    </row>
    <row r="29" spans="1:48" s="2" customFormat="1" ht="21" customHeight="1" thickBot="1">
      <c r="A29" s="251">
        <v>20</v>
      </c>
      <c r="B29" s="302" t="s">
        <v>346</v>
      </c>
      <c r="C29" s="290" t="s">
        <v>345</v>
      </c>
      <c r="D29" s="315">
        <v>13</v>
      </c>
      <c r="E29" s="252">
        <v>11</v>
      </c>
      <c r="F29" s="253">
        <f t="shared" si="9"/>
        <v>3</v>
      </c>
      <c r="G29" s="253" t="str">
        <f t="shared" si="0"/>
        <v>Y</v>
      </c>
      <c r="H29" s="252">
        <v>2</v>
      </c>
      <c r="I29" s="253">
        <f t="shared" si="10"/>
        <v>1</v>
      </c>
      <c r="J29" s="253" t="str">
        <f t="shared" si="1"/>
        <v>N</v>
      </c>
      <c r="K29" s="315">
        <v>10</v>
      </c>
      <c r="L29" s="254">
        <v>7</v>
      </c>
      <c r="M29" s="254">
        <f t="shared" si="11"/>
        <v>3</v>
      </c>
      <c r="N29" s="254" t="str">
        <f t="shared" si="12"/>
        <v>Y</v>
      </c>
      <c r="O29" s="254">
        <v>3</v>
      </c>
      <c r="P29" s="254">
        <f t="shared" si="13"/>
        <v>3</v>
      </c>
      <c r="Q29" s="255" t="str">
        <f t="shared" si="14"/>
        <v>Y</v>
      </c>
      <c r="R29" s="315">
        <v>19</v>
      </c>
      <c r="S29" s="254">
        <v>9</v>
      </c>
      <c r="T29" s="253">
        <f t="shared" si="2"/>
        <v>3</v>
      </c>
      <c r="U29" s="253" t="str">
        <f t="shared" si="3"/>
        <v>Y</v>
      </c>
      <c r="V29" s="291">
        <v>10</v>
      </c>
      <c r="W29" s="253">
        <f t="shared" si="15"/>
        <v>3</v>
      </c>
      <c r="X29" s="253" t="str">
        <f t="shared" si="4"/>
        <v>Y</v>
      </c>
      <c r="Y29" s="315">
        <v>10</v>
      </c>
      <c r="Z29" s="254">
        <v>4</v>
      </c>
      <c r="AA29" s="254">
        <f t="shared" si="16"/>
        <v>3</v>
      </c>
      <c r="AB29" s="254" t="str">
        <f t="shared" si="17"/>
        <v>Y</v>
      </c>
      <c r="AC29" s="253">
        <f t="shared" si="28"/>
        <v>6</v>
      </c>
      <c r="AD29" s="254">
        <f t="shared" si="18"/>
        <v>3</v>
      </c>
      <c r="AE29" s="255" t="str">
        <f t="shared" si="5"/>
        <v>Y</v>
      </c>
      <c r="AF29" s="315">
        <v>20</v>
      </c>
      <c r="AG29" s="254">
        <v>10</v>
      </c>
      <c r="AH29" s="253">
        <f t="shared" si="19"/>
        <v>3</v>
      </c>
      <c r="AI29" s="253" t="str">
        <f t="shared" si="6"/>
        <v>Y</v>
      </c>
      <c r="AJ29" s="254">
        <v>10</v>
      </c>
      <c r="AK29" s="253">
        <f t="shared" si="20"/>
        <v>3</v>
      </c>
      <c r="AL29" s="253" t="str">
        <f t="shared" si="7"/>
        <v>Y</v>
      </c>
      <c r="AM29" s="315">
        <v>19</v>
      </c>
      <c r="AN29" s="253">
        <v>9</v>
      </c>
      <c r="AO29" s="254">
        <f t="shared" si="21"/>
        <v>3</v>
      </c>
      <c r="AP29" s="254" t="str">
        <f t="shared" si="22"/>
        <v>Y</v>
      </c>
      <c r="AQ29" s="253">
        <f t="shared" si="23"/>
        <v>10</v>
      </c>
      <c r="AR29" s="254">
        <f t="shared" si="24"/>
        <v>3</v>
      </c>
      <c r="AS29" s="255" t="str">
        <f t="shared" si="25"/>
        <v>Y</v>
      </c>
      <c r="AT29" s="320">
        <v>37</v>
      </c>
      <c r="AU29" s="254">
        <f t="shared" si="26"/>
        <v>3</v>
      </c>
      <c r="AV29" s="255" t="str">
        <f t="shared" si="27"/>
        <v>Y</v>
      </c>
    </row>
    <row r="30" spans="1:48" s="2" customFormat="1" ht="21" customHeight="1" thickBot="1">
      <c r="A30" s="251">
        <v>21</v>
      </c>
      <c r="B30" s="302" t="s">
        <v>348</v>
      </c>
      <c r="C30" s="290" t="s">
        <v>347</v>
      </c>
      <c r="D30" s="315">
        <v>19</v>
      </c>
      <c r="E30" s="252">
        <v>14</v>
      </c>
      <c r="F30" s="253">
        <f t="shared" si="9"/>
        <v>3</v>
      </c>
      <c r="G30" s="253" t="str">
        <f t="shared" si="0"/>
        <v>Y</v>
      </c>
      <c r="H30" s="252">
        <v>5</v>
      </c>
      <c r="I30" s="253">
        <f t="shared" si="10"/>
        <v>3</v>
      </c>
      <c r="J30" s="253" t="str">
        <f t="shared" si="1"/>
        <v>Y</v>
      </c>
      <c r="K30" s="315">
        <v>10</v>
      </c>
      <c r="L30" s="254">
        <v>7</v>
      </c>
      <c r="M30" s="254">
        <f t="shared" si="11"/>
        <v>3</v>
      </c>
      <c r="N30" s="254" t="str">
        <f t="shared" si="12"/>
        <v>Y</v>
      </c>
      <c r="O30" s="254">
        <v>3</v>
      </c>
      <c r="P30" s="254">
        <f t="shared" si="13"/>
        <v>3</v>
      </c>
      <c r="Q30" s="255" t="str">
        <f t="shared" si="14"/>
        <v>Y</v>
      </c>
      <c r="R30" s="315">
        <v>20</v>
      </c>
      <c r="S30" s="254">
        <v>10</v>
      </c>
      <c r="T30" s="253">
        <f t="shared" si="2"/>
        <v>3</v>
      </c>
      <c r="U30" s="253" t="str">
        <f t="shared" si="3"/>
        <v>Y</v>
      </c>
      <c r="V30" s="291">
        <v>10</v>
      </c>
      <c r="W30" s="253">
        <f t="shared" si="15"/>
        <v>3</v>
      </c>
      <c r="X30" s="253" t="str">
        <f t="shared" si="4"/>
        <v>Y</v>
      </c>
      <c r="Y30" s="315">
        <v>10</v>
      </c>
      <c r="Z30" s="254">
        <v>4</v>
      </c>
      <c r="AA30" s="254">
        <f t="shared" si="16"/>
        <v>3</v>
      </c>
      <c r="AB30" s="254" t="str">
        <f t="shared" si="17"/>
        <v>Y</v>
      </c>
      <c r="AC30" s="253">
        <f t="shared" si="28"/>
        <v>6</v>
      </c>
      <c r="AD30" s="254">
        <f t="shared" si="18"/>
        <v>3</v>
      </c>
      <c r="AE30" s="255" t="str">
        <f t="shared" si="5"/>
        <v>Y</v>
      </c>
      <c r="AF30" s="315">
        <v>20</v>
      </c>
      <c r="AG30" s="254">
        <v>10</v>
      </c>
      <c r="AH30" s="253">
        <f t="shared" si="19"/>
        <v>3</v>
      </c>
      <c r="AI30" s="253" t="str">
        <f t="shared" si="6"/>
        <v>Y</v>
      </c>
      <c r="AJ30" s="254">
        <v>10</v>
      </c>
      <c r="AK30" s="253">
        <f t="shared" si="20"/>
        <v>3</v>
      </c>
      <c r="AL30" s="253" t="str">
        <f t="shared" si="7"/>
        <v>Y</v>
      </c>
      <c r="AM30" s="315">
        <v>18</v>
      </c>
      <c r="AN30" s="253">
        <v>8</v>
      </c>
      <c r="AO30" s="254">
        <f t="shared" si="21"/>
        <v>3</v>
      </c>
      <c r="AP30" s="254" t="str">
        <f t="shared" si="22"/>
        <v>Y</v>
      </c>
      <c r="AQ30" s="253">
        <f t="shared" si="23"/>
        <v>10</v>
      </c>
      <c r="AR30" s="254">
        <f t="shared" si="24"/>
        <v>3</v>
      </c>
      <c r="AS30" s="255" t="str">
        <f t="shared" si="25"/>
        <v>Y</v>
      </c>
      <c r="AT30" s="320">
        <v>36</v>
      </c>
      <c r="AU30" s="254">
        <f t="shared" si="26"/>
        <v>3</v>
      </c>
      <c r="AV30" s="255" t="str">
        <f t="shared" si="27"/>
        <v>Y</v>
      </c>
    </row>
    <row r="31" spans="1:48" s="2" customFormat="1" ht="21" customHeight="1" thickBot="1">
      <c r="A31" s="251">
        <v>22</v>
      </c>
      <c r="B31" s="302" t="s">
        <v>350</v>
      </c>
      <c r="C31" s="290" t="s">
        <v>349</v>
      </c>
      <c r="D31" s="315">
        <v>12</v>
      </c>
      <c r="E31" s="252">
        <v>7</v>
      </c>
      <c r="F31" s="253">
        <f t="shared" si="9"/>
        <v>2</v>
      </c>
      <c r="G31" s="253" t="str">
        <f t="shared" si="0"/>
        <v>N</v>
      </c>
      <c r="H31" s="252">
        <v>5</v>
      </c>
      <c r="I31" s="253">
        <f t="shared" si="10"/>
        <v>3</v>
      </c>
      <c r="J31" s="253" t="str">
        <f t="shared" si="1"/>
        <v>Y</v>
      </c>
      <c r="K31" s="315">
        <v>10</v>
      </c>
      <c r="L31" s="254">
        <v>7</v>
      </c>
      <c r="M31" s="254">
        <f t="shared" si="11"/>
        <v>3</v>
      </c>
      <c r="N31" s="254" t="str">
        <f t="shared" si="12"/>
        <v>Y</v>
      </c>
      <c r="O31" s="254">
        <v>3</v>
      </c>
      <c r="P31" s="254">
        <f t="shared" si="13"/>
        <v>3</v>
      </c>
      <c r="Q31" s="255" t="str">
        <f t="shared" si="14"/>
        <v>Y</v>
      </c>
      <c r="R31" s="315">
        <v>7</v>
      </c>
      <c r="S31" s="254">
        <v>7</v>
      </c>
      <c r="T31" s="253">
        <f t="shared" si="2"/>
        <v>0</v>
      </c>
      <c r="U31" s="253" t="str">
        <f t="shared" si="3"/>
        <v>N</v>
      </c>
      <c r="V31" s="291">
        <v>0</v>
      </c>
      <c r="W31" s="253">
        <f t="shared" si="15"/>
        <v>3</v>
      </c>
      <c r="X31" s="253" t="str">
        <f t="shared" si="4"/>
        <v>Y</v>
      </c>
      <c r="Y31" s="315">
        <v>9</v>
      </c>
      <c r="Z31" s="254">
        <v>3</v>
      </c>
      <c r="AA31" s="254">
        <f t="shared" si="16"/>
        <v>3</v>
      </c>
      <c r="AB31" s="254" t="str">
        <f t="shared" si="17"/>
        <v>Y</v>
      </c>
      <c r="AC31" s="253">
        <f t="shared" si="28"/>
        <v>6</v>
      </c>
      <c r="AD31" s="254">
        <f t="shared" si="18"/>
        <v>3</v>
      </c>
      <c r="AE31" s="255" t="str">
        <f t="shared" si="5"/>
        <v>Y</v>
      </c>
      <c r="AF31" s="315">
        <v>10</v>
      </c>
      <c r="AG31" s="254">
        <v>5</v>
      </c>
      <c r="AH31" s="253">
        <f t="shared" si="19"/>
        <v>3</v>
      </c>
      <c r="AI31" s="253" t="str">
        <f t="shared" si="6"/>
        <v>Y</v>
      </c>
      <c r="AJ31" s="254">
        <v>5</v>
      </c>
      <c r="AK31" s="253">
        <f t="shared" si="20"/>
        <v>3</v>
      </c>
      <c r="AL31" s="253" t="str">
        <f t="shared" si="7"/>
        <v>Y</v>
      </c>
      <c r="AM31" s="315">
        <v>18</v>
      </c>
      <c r="AN31" s="253">
        <v>8</v>
      </c>
      <c r="AO31" s="254">
        <f t="shared" si="21"/>
        <v>3</v>
      </c>
      <c r="AP31" s="254" t="str">
        <f t="shared" si="22"/>
        <v>Y</v>
      </c>
      <c r="AQ31" s="253">
        <f t="shared" si="23"/>
        <v>10</v>
      </c>
      <c r="AR31" s="254">
        <f t="shared" si="24"/>
        <v>3</v>
      </c>
      <c r="AS31" s="255" t="str">
        <f t="shared" si="25"/>
        <v>Y</v>
      </c>
      <c r="AT31" s="320">
        <v>19</v>
      </c>
      <c r="AU31" s="254">
        <f t="shared" si="26"/>
        <v>0</v>
      </c>
      <c r="AV31" s="255" t="str">
        <f t="shared" si="27"/>
        <v>N</v>
      </c>
    </row>
    <row r="32" spans="1:48" s="2" customFormat="1" ht="21" customHeight="1" thickBot="1">
      <c r="A32" s="251">
        <v>23</v>
      </c>
      <c r="B32" s="302" t="s">
        <v>352</v>
      </c>
      <c r="C32" s="290" t="s">
        <v>351</v>
      </c>
      <c r="D32" s="315">
        <v>14</v>
      </c>
      <c r="E32" s="252">
        <v>13</v>
      </c>
      <c r="F32" s="253">
        <f t="shared" si="9"/>
        <v>3</v>
      </c>
      <c r="G32" s="253" t="str">
        <f t="shared" si="0"/>
        <v>Y</v>
      </c>
      <c r="H32" s="252">
        <v>1</v>
      </c>
      <c r="I32" s="253">
        <f t="shared" si="10"/>
        <v>0</v>
      </c>
      <c r="J32" s="253" t="str">
        <f t="shared" si="1"/>
        <v>N</v>
      </c>
      <c r="K32" s="315">
        <v>10</v>
      </c>
      <c r="L32" s="254">
        <v>7</v>
      </c>
      <c r="M32" s="254">
        <f t="shared" si="11"/>
        <v>3</v>
      </c>
      <c r="N32" s="254" t="str">
        <f t="shared" si="12"/>
        <v>Y</v>
      </c>
      <c r="O32" s="254">
        <v>3</v>
      </c>
      <c r="P32" s="254">
        <f t="shared" si="13"/>
        <v>3</v>
      </c>
      <c r="Q32" s="255" t="str">
        <f t="shared" si="14"/>
        <v>Y</v>
      </c>
      <c r="R32" s="315">
        <v>10</v>
      </c>
      <c r="S32" s="254">
        <v>8</v>
      </c>
      <c r="T32" s="253">
        <f t="shared" si="2"/>
        <v>0</v>
      </c>
      <c r="U32" s="253" t="str">
        <f t="shared" si="3"/>
        <v>N</v>
      </c>
      <c r="V32" s="291">
        <v>2</v>
      </c>
      <c r="W32" s="253">
        <f t="shared" si="15"/>
        <v>3</v>
      </c>
      <c r="X32" s="253" t="str">
        <f t="shared" si="4"/>
        <v>Y</v>
      </c>
      <c r="Y32" s="315">
        <v>9</v>
      </c>
      <c r="Z32" s="254">
        <v>3</v>
      </c>
      <c r="AA32" s="254">
        <f t="shared" si="16"/>
        <v>3</v>
      </c>
      <c r="AB32" s="254" t="str">
        <f t="shared" si="17"/>
        <v>Y</v>
      </c>
      <c r="AC32" s="253">
        <f t="shared" si="28"/>
        <v>6</v>
      </c>
      <c r="AD32" s="254">
        <f t="shared" si="18"/>
        <v>3</v>
      </c>
      <c r="AE32" s="255" t="str">
        <f t="shared" si="5"/>
        <v>Y</v>
      </c>
      <c r="AF32" s="315">
        <v>4</v>
      </c>
      <c r="AG32" s="254">
        <v>0</v>
      </c>
      <c r="AH32" s="253">
        <f t="shared" si="19"/>
        <v>0</v>
      </c>
      <c r="AI32" s="253" t="str">
        <f t="shared" si="6"/>
        <v>N</v>
      </c>
      <c r="AJ32" s="254">
        <v>4</v>
      </c>
      <c r="AK32" s="253">
        <f t="shared" si="20"/>
        <v>1</v>
      </c>
      <c r="AL32" s="253" t="str">
        <f t="shared" si="7"/>
        <v>N</v>
      </c>
      <c r="AM32" s="315">
        <v>18</v>
      </c>
      <c r="AN32" s="253">
        <v>8</v>
      </c>
      <c r="AO32" s="254">
        <f t="shared" si="21"/>
        <v>3</v>
      </c>
      <c r="AP32" s="254" t="str">
        <f t="shared" si="22"/>
        <v>Y</v>
      </c>
      <c r="AQ32" s="253">
        <f t="shared" si="23"/>
        <v>10</v>
      </c>
      <c r="AR32" s="254">
        <f t="shared" si="24"/>
        <v>3</v>
      </c>
      <c r="AS32" s="255" t="str">
        <f t="shared" si="25"/>
        <v>Y</v>
      </c>
      <c r="AT32" s="320">
        <v>24</v>
      </c>
      <c r="AU32" s="254">
        <f t="shared" si="26"/>
        <v>2</v>
      </c>
      <c r="AV32" s="255" t="str">
        <f t="shared" si="27"/>
        <v>N</v>
      </c>
    </row>
    <row r="33" spans="1:48" s="2" customFormat="1" ht="21" customHeight="1" thickBot="1">
      <c r="A33" s="251">
        <v>24</v>
      </c>
      <c r="B33" s="302" t="s">
        <v>354</v>
      </c>
      <c r="C33" s="290" t="s">
        <v>353</v>
      </c>
      <c r="D33" s="315" t="s">
        <v>111</v>
      </c>
      <c r="E33" s="252">
        <v>0</v>
      </c>
      <c r="F33" s="253">
        <f t="shared" si="9"/>
        <v>0</v>
      </c>
      <c r="G33" s="253" t="str">
        <f t="shared" si="0"/>
        <v>N</v>
      </c>
      <c r="H33" s="252">
        <v>0</v>
      </c>
      <c r="I33" s="253">
        <f t="shared" si="10"/>
        <v>0</v>
      </c>
      <c r="J33" s="253" t="str">
        <f t="shared" si="1"/>
        <v>N</v>
      </c>
      <c r="K33" s="315">
        <v>8</v>
      </c>
      <c r="L33" s="254">
        <v>6</v>
      </c>
      <c r="M33" s="254">
        <f t="shared" si="11"/>
        <v>3</v>
      </c>
      <c r="N33" s="254" t="str">
        <f t="shared" si="12"/>
        <v>Y</v>
      </c>
      <c r="O33" s="254">
        <v>2</v>
      </c>
      <c r="P33" s="254">
        <f t="shared" si="13"/>
        <v>3</v>
      </c>
      <c r="Q33" s="255" t="str">
        <f t="shared" si="14"/>
        <v>Y</v>
      </c>
      <c r="R33" s="315">
        <v>17</v>
      </c>
      <c r="S33" s="254">
        <v>10</v>
      </c>
      <c r="T33" s="253">
        <f t="shared" si="2"/>
        <v>3</v>
      </c>
      <c r="U33" s="253" t="str">
        <f t="shared" si="3"/>
        <v>Y</v>
      </c>
      <c r="V33" s="291">
        <v>7</v>
      </c>
      <c r="W33" s="253">
        <f t="shared" si="15"/>
        <v>3</v>
      </c>
      <c r="X33" s="253" t="str">
        <f t="shared" si="4"/>
        <v>Y</v>
      </c>
      <c r="Y33" s="315">
        <v>10</v>
      </c>
      <c r="Z33" s="254">
        <v>4</v>
      </c>
      <c r="AA33" s="254">
        <f t="shared" si="16"/>
        <v>3</v>
      </c>
      <c r="AB33" s="254" t="str">
        <f t="shared" si="17"/>
        <v>Y</v>
      </c>
      <c r="AC33" s="253">
        <f t="shared" si="28"/>
        <v>6</v>
      </c>
      <c r="AD33" s="254">
        <f t="shared" si="18"/>
        <v>3</v>
      </c>
      <c r="AE33" s="255" t="str">
        <f t="shared" si="5"/>
        <v>Y</v>
      </c>
      <c r="AF33" s="315">
        <v>15</v>
      </c>
      <c r="AG33" s="254">
        <v>10</v>
      </c>
      <c r="AH33" s="253">
        <f t="shared" si="19"/>
        <v>3</v>
      </c>
      <c r="AI33" s="253" t="str">
        <f t="shared" si="6"/>
        <v>Y</v>
      </c>
      <c r="AJ33" s="254">
        <v>5</v>
      </c>
      <c r="AK33" s="253">
        <f t="shared" si="20"/>
        <v>3</v>
      </c>
      <c r="AL33" s="253" t="str">
        <f t="shared" si="7"/>
        <v>Y</v>
      </c>
      <c r="AM33" s="315">
        <v>20</v>
      </c>
      <c r="AN33" s="253">
        <v>10</v>
      </c>
      <c r="AO33" s="254">
        <f t="shared" si="21"/>
        <v>3</v>
      </c>
      <c r="AP33" s="254" t="str">
        <f t="shared" si="22"/>
        <v>Y</v>
      </c>
      <c r="AQ33" s="253">
        <f t="shared" si="23"/>
        <v>10</v>
      </c>
      <c r="AR33" s="254">
        <f t="shared" si="24"/>
        <v>3</v>
      </c>
      <c r="AS33" s="255" t="str">
        <f t="shared" si="25"/>
        <v>Y</v>
      </c>
      <c r="AT33" s="320">
        <v>18</v>
      </c>
      <c r="AU33" s="254">
        <f t="shared" si="26"/>
        <v>0</v>
      </c>
      <c r="AV33" s="255" t="str">
        <f t="shared" si="27"/>
        <v>N</v>
      </c>
    </row>
    <row r="34" spans="1:48" s="2" customFormat="1" ht="21" customHeight="1" thickBot="1">
      <c r="A34" s="251">
        <v>25</v>
      </c>
      <c r="B34" s="302" t="s">
        <v>356</v>
      </c>
      <c r="C34" s="290" t="s">
        <v>355</v>
      </c>
      <c r="D34" s="315">
        <v>17</v>
      </c>
      <c r="E34" s="252">
        <v>12</v>
      </c>
      <c r="F34" s="253">
        <f t="shared" si="9"/>
        <v>3</v>
      </c>
      <c r="G34" s="253" t="str">
        <f t="shared" si="0"/>
        <v>Y</v>
      </c>
      <c r="H34" s="252">
        <v>5</v>
      </c>
      <c r="I34" s="253">
        <f t="shared" si="10"/>
        <v>3</v>
      </c>
      <c r="J34" s="253" t="str">
        <f t="shared" si="1"/>
        <v>Y</v>
      </c>
      <c r="K34" s="315">
        <v>10</v>
      </c>
      <c r="L34" s="254">
        <v>7</v>
      </c>
      <c r="M34" s="254">
        <f t="shared" si="11"/>
        <v>3</v>
      </c>
      <c r="N34" s="254" t="str">
        <f t="shared" si="12"/>
        <v>Y</v>
      </c>
      <c r="O34" s="254">
        <v>3</v>
      </c>
      <c r="P34" s="254">
        <f t="shared" si="13"/>
        <v>3</v>
      </c>
      <c r="Q34" s="255" t="str">
        <f t="shared" si="14"/>
        <v>Y</v>
      </c>
      <c r="R34" s="315">
        <v>18</v>
      </c>
      <c r="S34" s="254">
        <v>8</v>
      </c>
      <c r="T34" s="253">
        <f t="shared" si="2"/>
        <v>3</v>
      </c>
      <c r="U34" s="253" t="str">
        <f t="shared" si="3"/>
        <v>Y</v>
      </c>
      <c r="V34" s="291">
        <v>10</v>
      </c>
      <c r="W34" s="253">
        <f t="shared" si="15"/>
        <v>3</v>
      </c>
      <c r="X34" s="253" t="str">
        <f t="shared" si="4"/>
        <v>Y</v>
      </c>
      <c r="Y34" s="315">
        <v>10</v>
      </c>
      <c r="Z34" s="254">
        <v>4</v>
      </c>
      <c r="AA34" s="254">
        <f t="shared" si="16"/>
        <v>3</v>
      </c>
      <c r="AB34" s="254" t="str">
        <f t="shared" si="17"/>
        <v>Y</v>
      </c>
      <c r="AC34" s="253">
        <f t="shared" si="28"/>
        <v>6</v>
      </c>
      <c r="AD34" s="254">
        <f t="shared" si="18"/>
        <v>3</v>
      </c>
      <c r="AE34" s="255" t="str">
        <f t="shared" si="5"/>
        <v>Y</v>
      </c>
      <c r="AF34" s="315">
        <v>20</v>
      </c>
      <c r="AG34" s="254">
        <v>10</v>
      </c>
      <c r="AH34" s="253">
        <f t="shared" si="19"/>
        <v>3</v>
      </c>
      <c r="AI34" s="253" t="str">
        <f t="shared" si="6"/>
        <v>Y</v>
      </c>
      <c r="AJ34" s="254">
        <v>10</v>
      </c>
      <c r="AK34" s="253">
        <f t="shared" si="20"/>
        <v>3</v>
      </c>
      <c r="AL34" s="253" t="str">
        <f t="shared" si="7"/>
        <v>Y</v>
      </c>
      <c r="AM34" s="315">
        <v>18</v>
      </c>
      <c r="AN34" s="253">
        <v>8</v>
      </c>
      <c r="AO34" s="254">
        <f t="shared" si="21"/>
        <v>3</v>
      </c>
      <c r="AP34" s="254" t="str">
        <f t="shared" si="22"/>
        <v>Y</v>
      </c>
      <c r="AQ34" s="253">
        <f t="shared" si="23"/>
        <v>10</v>
      </c>
      <c r="AR34" s="254">
        <f t="shared" si="24"/>
        <v>3</v>
      </c>
      <c r="AS34" s="255" t="str">
        <f t="shared" si="25"/>
        <v>Y</v>
      </c>
      <c r="AT34" s="320">
        <v>43</v>
      </c>
      <c r="AU34" s="254">
        <f t="shared" si="26"/>
        <v>3</v>
      </c>
      <c r="AV34" s="255" t="str">
        <f t="shared" si="27"/>
        <v>Y</v>
      </c>
    </row>
    <row r="35" spans="1:48" s="2" customFormat="1" ht="33" customHeight="1" thickBot="1">
      <c r="A35" s="251">
        <v>26</v>
      </c>
      <c r="B35" s="302" t="s">
        <v>358</v>
      </c>
      <c r="C35" s="301" t="s">
        <v>357</v>
      </c>
      <c r="D35" s="315">
        <v>17</v>
      </c>
      <c r="E35" s="252">
        <v>12</v>
      </c>
      <c r="F35" s="253">
        <f t="shared" si="9"/>
        <v>3</v>
      </c>
      <c r="G35" s="253" t="str">
        <f t="shared" si="0"/>
        <v>Y</v>
      </c>
      <c r="H35" s="252">
        <v>5</v>
      </c>
      <c r="I35" s="253">
        <f t="shared" si="10"/>
        <v>3</v>
      </c>
      <c r="J35" s="253" t="str">
        <f t="shared" si="1"/>
        <v>Y</v>
      </c>
      <c r="K35" s="315">
        <v>10</v>
      </c>
      <c r="L35" s="254">
        <v>7</v>
      </c>
      <c r="M35" s="254">
        <f t="shared" si="11"/>
        <v>3</v>
      </c>
      <c r="N35" s="254" t="str">
        <f t="shared" si="12"/>
        <v>Y</v>
      </c>
      <c r="O35" s="254">
        <v>3</v>
      </c>
      <c r="P35" s="254">
        <f t="shared" si="13"/>
        <v>3</v>
      </c>
      <c r="Q35" s="255" t="str">
        <f t="shared" si="14"/>
        <v>Y</v>
      </c>
      <c r="R35" s="315">
        <v>10</v>
      </c>
      <c r="S35" s="254">
        <v>9</v>
      </c>
      <c r="T35" s="253">
        <f t="shared" si="2"/>
        <v>0</v>
      </c>
      <c r="U35" s="253" t="str">
        <f t="shared" si="3"/>
        <v>N</v>
      </c>
      <c r="V35" s="291">
        <v>1</v>
      </c>
      <c r="W35" s="253">
        <f t="shared" si="15"/>
        <v>3</v>
      </c>
      <c r="X35" s="253" t="str">
        <f t="shared" si="4"/>
        <v>Y</v>
      </c>
      <c r="Y35" s="315">
        <v>10</v>
      </c>
      <c r="Z35" s="254">
        <v>4</v>
      </c>
      <c r="AA35" s="254">
        <f t="shared" si="16"/>
        <v>3</v>
      </c>
      <c r="AB35" s="254" t="str">
        <f t="shared" si="17"/>
        <v>Y</v>
      </c>
      <c r="AC35" s="253">
        <f t="shared" si="28"/>
        <v>6</v>
      </c>
      <c r="AD35" s="254">
        <f t="shared" si="18"/>
        <v>3</v>
      </c>
      <c r="AE35" s="255" t="str">
        <f t="shared" si="5"/>
        <v>Y</v>
      </c>
      <c r="AF35" s="315">
        <v>12</v>
      </c>
      <c r="AG35" s="254">
        <v>5</v>
      </c>
      <c r="AH35" s="253">
        <f t="shared" si="19"/>
        <v>3</v>
      </c>
      <c r="AI35" s="253" t="str">
        <f t="shared" si="6"/>
        <v>Y</v>
      </c>
      <c r="AJ35" s="254">
        <v>7</v>
      </c>
      <c r="AK35" s="253">
        <f t="shared" si="20"/>
        <v>3</v>
      </c>
      <c r="AL35" s="253" t="str">
        <f t="shared" si="7"/>
        <v>Y</v>
      </c>
      <c r="AM35" s="315">
        <v>20</v>
      </c>
      <c r="AN35" s="253">
        <v>10</v>
      </c>
      <c r="AO35" s="254">
        <f t="shared" si="21"/>
        <v>3</v>
      </c>
      <c r="AP35" s="254" t="str">
        <f t="shared" si="22"/>
        <v>Y</v>
      </c>
      <c r="AQ35" s="253">
        <f t="shared" si="23"/>
        <v>10</v>
      </c>
      <c r="AR35" s="254">
        <f t="shared" si="24"/>
        <v>3</v>
      </c>
      <c r="AS35" s="255" t="str">
        <f t="shared" si="25"/>
        <v>Y</v>
      </c>
      <c r="AT35" s="320">
        <v>25</v>
      </c>
      <c r="AU35" s="254">
        <f t="shared" si="26"/>
        <v>3</v>
      </c>
      <c r="AV35" s="255" t="str">
        <f t="shared" si="27"/>
        <v>Y</v>
      </c>
    </row>
    <row r="36" spans="1:48" s="2" customFormat="1" ht="36" customHeight="1" thickBot="1">
      <c r="A36" s="251">
        <v>27</v>
      </c>
      <c r="B36" s="302" t="s">
        <v>360</v>
      </c>
      <c r="C36" s="301" t="s">
        <v>359</v>
      </c>
      <c r="D36" s="315">
        <v>14</v>
      </c>
      <c r="E36" s="252">
        <v>9</v>
      </c>
      <c r="F36" s="253">
        <f t="shared" si="9"/>
        <v>3</v>
      </c>
      <c r="G36" s="253" t="str">
        <f t="shared" si="0"/>
        <v>Y</v>
      </c>
      <c r="H36" s="252">
        <v>5</v>
      </c>
      <c r="I36" s="253">
        <f t="shared" si="10"/>
        <v>3</v>
      </c>
      <c r="J36" s="253" t="str">
        <f t="shared" si="1"/>
        <v>Y</v>
      </c>
      <c r="K36" s="315">
        <v>10</v>
      </c>
      <c r="L36" s="254">
        <v>7</v>
      </c>
      <c r="M36" s="254">
        <f t="shared" si="11"/>
        <v>3</v>
      </c>
      <c r="N36" s="254" t="str">
        <f t="shared" si="12"/>
        <v>Y</v>
      </c>
      <c r="O36" s="254">
        <v>3</v>
      </c>
      <c r="P36" s="254">
        <f t="shared" si="13"/>
        <v>3</v>
      </c>
      <c r="Q36" s="255" t="str">
        <f t="shared" si="14"/>
        <v>Y</v>
      </c>
      <c r="R36" s="315">
        <v>12</v>
      </c>
      <c r="S36" s="254">
        <v>8</v>
      </c>
      <c r="T36" s="253">
        <f t="shared" si="2"/>
        <v>1</v>
      </c>
      <c r="U36" s="253" t="str">
        <f t="shared" si="3"/>
        <v>N</v>
      </c>
      <c r="V36" s="291">
        <v>4</v>
      </c>
      <c r="W36" s="253">
        <f t="shared" si="15"/>
        <v>3</v>
      </c>
      <c r="X36" s="253" t="str">
        <f t="shared" si="4"/>
        <v>Y</v>
      </c>
      <c r="Y36" s="315">
        <v>10</v>
      </c>
      <c r="Z36" s="254">
        <v>4</v>
      </c>
      <c r="AA36" s="254">
        <f t="shared" si="16"/>
        <v>3</v>
      </c>
      <c r="AB36" s="254" t="str">
        <f t="shared" si="17"/>
        <v>Y</v>
      </c>
      <c r="AC36" s="253">
        <f t="shared" si="28"/>
        <v>6</v>
      </c>
      <c r="AD36" s="254">
        <f t="shared" si="18"/>
        <v>3</v>
      </c>
      <c r="AE36" s="255" t="str">
        <f t="shared" si="5"/>
        <v>Y</v>
      </c>
      <c r="AF36" s="315">
        <v>15</v>
      </c>
      <c r="AG36" s="254">
        <v>5</v>
      </c>
      <c r="AH36" s="253">
        <f t="shared" si="19"/>
        <v>3</v>
      </c>
      <c r="AI36" s="253" t="str">
        <f t="shared" si="6"/>
        <v>Y</v>
      </c>
      <c r="AJ36" s="254">
        <v>10</v>
      </c>
      <c r="AK36" s="253">
        <f t="shared" si="20"/>
        <v>3</v>
      </c>
      <c r="AL36" s="253" t="str">
        <f t="shared" si="7"/>
        <v>Y</v>
      </c>
      <c r="AM36" s="315">
        <v>18</v>
      </c>
      <c r="AN36" s="253">
        <v>8</v>
      </c>
      <c r="AO36" s="254">
        <f t="shared" si="21"/>
        <v>3</v>
      </c>
      <c r="AP36" s="254" t="str">
        <f t="shared" si="22"/>
        <v>Y</v>
      </c>
      <c r="AQ36" s="253">
        <f t="shared" si="23"/>
        <v>10</v>
      </c>
      <c r="AR36" s="254">
        <f t="shared" si="24"/>
        <v>3</v>
      </c>
      <c r="AS36" s="255" t="str">
        <f t="shared" si="25"/>
        <v>Y</v>
      </c>
      <c r="AT36" s="322">
        <v>25</v>
      </c>
      <c r="AU36" s="254">
        <f t="shared" si="26"/>
        <v>3</v>
      </c>
      <c r="AV36" s="255" t="str">
        <f t="shared" si="27"/>
        <v>Y</v>
      </c>
    </row>
    <row r="37" spans="1:48" s="2" customFormat="1" ht="21" customHeight="1" thickBot="1">
      <c r="A37" s="251">
        <v>28</v>
      </c>
      <c r="B37" s="302" t="s">
        <v>362</v>
      </c>
      <c r="C37" s="290" t="s">
        <v>361</v>
      </c>
      <c r="D37" s="315">
        <v>17</v>
      </c>
      <c r="E37" s="252">
        <v>12</v>
      </c>
      <c r="F37" s="253">
        <f t="shared" si="9"/>
        <v>3</v>
      </c>
      <c r="G37" s="253" t="str">
        <f t="shared" si="0"/>
        <v>Y</v>
      </c>
      <c r="H37" s="252">
        <v>5</v>
      </c>
      <c r="I37" s="253">
        <f t="shared" si="10"/>
        <v>3</v>
      </c>
      <c r="J37" s="253" t="str">
        <f t="shared" si="1"/>
        <v>Y</v>
      </c>
      <c r="K37" s="315">
        <v>10</v>
      </c>
      <c r="L37" s="254">
        <v>7</v>
      </c>
      <c r="M37" s="254">
        <f t="shared" si="11"/>
        <v>3</v>
      </c>
      <c r="N37" s="254" t="str">
        <f t="shared" si="12"/>
        <v>Y</v>
      </c>
      <c r="O37" s="254">
        <v>3</v>
      </c>
      <c r="P37" s="254">
        <f t="shared" si="13"/>
        <v>3</v>
      </c>
      <c r="Q37" s="255" t="str">
        <f t="shared" si="14"/>
        <v>Y</v>
      </c>
      <c r="R37" s="315">
        <v>20</v>
      </c>
      <c r="S37" s="254">
        <v>10</v>
      </c>
      <c r="T37" s="253">
        <f t="shared" si="2"/>
        <v>3</v>
      </c>
      <c r="U37" s="253" t="str">
        <f t="shared" si="3"/>
        <v>Y</v>
      </c>
      <c r="V37" s="291">
        <v>10</v>
      </c>
      <c r="W37" s="253">
        <f t="shared" si="15"/>
        <v>3</v>
      </c>
      <c r="X37" s="253" t="str">
        <f t="shared" si="4"/>
        <v>Y</v>
      </c>
      <c r="Y37" s="315">
        <v>10</v>
      </c>
      <c r="Z37" s="254">
        <v>4</v>
      </c>
      <c r="AA37" s="254">
        <f t="shared" si="16"/>
        <v>3</v>
      </c>
      <c r="AB37" s="254" t="str">
        <f t="shared" si="17"/>
        <v>Y</v>
      </c>
      <c r="AC37" s="253">
        <f t="shared" si="28"/>
        <v>6</v>
      </c>
      <c r="AD37" s="254">
        <f t="shared" si="18"/>
        <v>3</v>
      </c>
      <c r="AE37" s="255" t="str">
        <f t="shared" si="5"/>
        <v>Y</v>
      </c>
      <c r="AF37" s="315">
        <v>20</v>
      </c>
      <c r="AG37" s="254">
        <v>10</v>
      </c>
      <c r="AH37" s="253">
        <f t="shared" si="19"/>
        <v>3</v>
      </c>
      <c r="AI37" s="253" t="str">
        <f t="shared" si="6"/>
        <v>Y</v>
      </c>
      <c r="AJ37" s="254">
        <v>10</v>
      </c>
      <c r="AK37" s="253">
        <f t="shared" si="20"/>
        <v>3</v>
      </c>
      <c r="AL37" s="253" t="str">
        <f t="shared" si="7"/>
        <v>Y</v>
      </c>
      <c r="AM37" s="315">
        <v>20</v>
      </c>
      <c r="AN37" s="253">
        <v>10</v>
      </c>
      <c r="AO37" s="254">
        <f t="shared" si="21"/>
        <v>3</v>
      </c>
      <c r="AP37" s="254" t="str">
        <f t="shared" si="22"/>
        <v>Y</v>
      </c>
      <c r="AQ37" s="253">
        <f t="shared" si="23"/>
        <v>10</v>
      </c>
      <c r="AR37" s="254">
        <f t="shared" si="24"/>
        <v>3</v>
      </c>
      <c r="AS37" s="255" t="str">
        <f t="shared" si="25"/>
        <v>Y</v>
      </c>
      <c r="AT37" s="320">
        <v>25</v>
      </c>
      <c r="AU37" s="254">
        <f t="shared" si="26"/>
        <v>3</v>
      </c>
      <c r="AV37" s="255" t="str">
        <f t="shared" si="27"/>
        <v>Y</v>
      </c>
    </row>
    <row r="38" spans="1:48" s="2" customFormat="1" ht="21" customHeight="1" thickBot="1">
      <c r="A38" s="251">
        <v>29</v>
      </c>
      <c r="B38" s="302" t="s">
        <v>364</v>
      </c>
      <c r="C38" s="290" t="s">
        <v>363</v>
      </c>
      <c r="D38" s="315">
        <v>15</v>
      </c>
      <c r="E38" s="252">
        <v>14</v>
      </c>
      <c r="F38" s="253">
        <f t="shared" si="9"/>
        <v>3</v>
      </c>
      <c r="G38" s="253" t="str">
        <f t="shared" si="0"/>
        <v>Y</v>
      </c>
      <c r="H38" s="252">
        <v>1</v>
      </c>
      <c r="I38" s="253">
        <f t="shared" si="10"/>
        <v>0</v>
      </c>
      <c r="J38" s="253" t="str">
        <f t="shared" si="1"/>
        <v>N</v>
      </c>
      <c r="K38" s="315">
        <v>10</v>
      </c>
      <c r="L38" s="254">
        <v>7</v>
      </c>
      <c r="M38" s="254">
        <f t="shared" si="11"/>
        <v>3</v>
      </c>
      <c r="N38" s="254" t="str">
        <f t="shared" si="12"/>
        <v>Y</v>
      </c>
      <c r="O38" s="254">
        <v>3</v>
      </c>
      <c r="P38" s="254">
        <f t="shared" si="13"/>
        <v>3</v>
      </c>
      <c r="Q38" s="255" t="str">
        <f t="shared" si="14"/>
        <v>Y</v>
      </c>
      <c r="R38" s="315">
        <v>19</v>
      </c>
      <c r="S38" s="254">
        <v>9</v>
      </c>
      <c r="T38" s="253">
        <f t="shared" si="2"/>
        <v>3</v>
      </c>
      <c r="U38" s="253" t="str">
        <f t="shared" si="3"/>
        <v>Y</v>
      </c>
      <c r="V38" s="291">
        <v>10</v>
      </c>
      <c r="W38" s="253">
        <f t="shared" si="15"/>
        <v>3</v>
      </c>
      <c r="X38" s="253" t="str">
        <f t="shared" si="4"/>
        <v>Y</v>
      </c>
      <c r="Y38" s="315">
        <v>10</v>
      </c>
      <c r="Z38" s="254">
        <v>4</v>
      </c>
      <c r="AA38" s="254">
        <f t="shared" si="16"/>
        <v>3</v>
      </c>
      <c r="AB38" s="254" t="str">
        <f t="shared" si="17"/>
        <v>Y</v>
      </c>
      <c r="AC38" s="253">
        <f t="shared" si="28"/>
        <v>6</v>
      </c>
      <c r="AD38" s="254">
        <f t="shared" si="18"/>
        <v>3</v>
      </c>
      <c r="AE38" s="255" t="str">
        <f t="shared" si="5"/>
        <v>Y</v>
      </c>
      <c r="AF38" s="315">
        <v>20</v>
      </c>
      <c r="AG38" s="254">
        <v>10</v>
      </c>
      <c r="AH38" s="253">
        <f t="shared" si="19"/>
        <v>3</v>
      </c>
      <c r="AI38" s="253" t="str">
        <f t="shared" si="6"/>
        <v>Y</v>
      </c>
      <c r="AJ38" s="254">
        <v>10</v>
      </c>
      <c r="AK38" s="253">
        <f t="shared" si="20"/>
        <v>3</v>
      </c>
      <c r="AL38" s="253" t="str">
        <f t="shared" si="7"/>
        <v>Y</v>
      </c>
      <c r="AM38" s="315">
        <v>20</v>
      </c>
      <c r="AN38" s="253">
        <v>10</v>
      </c>
      <c r="AO38" s="254">
        <f t="shared" si="21"/>
        <v>3</v>
      </c>
      <c r="AP38" s="254" t="str">
        <f t="shared" si="22"/>
        <v>Y</v>
      </c>
      <c r="AQ38" s="253">
        <f t="shared" si="23"/>
        <v>10</v>
      </c>
      <c r="AR38" s="254">
        <f t="shared" si="24"/>
        <v>3</v>
      </c>
      <c r="AS38" s="255" t="str">
        <f t="shared" si="25"/>
        <v>Y</v>
      </c>
      <c r="AT38" s="320">
        <v>30</v>
      </c>
      <c r="AU38" s="254">
        <f t="shared" si="26"/>
        <v>3</v>
      </c>
      <c r="AV38" s="255" t="str">
        <f t="shared" si="27"/>
        <v>Y</v>
      </c>
    </row>
    <row r="39" spans="1:48" s="2" customFormat="1" ht="21" customHeight="1" thickBot="1">
      <c r="A39" s="251">
        <v>30</v>
      </c>
      <c r="B39" s="302" t="s">
        <v>366</v>
      </c>
      <c r="C39" s="290" t="s">
        <v>365</v>
      </c>
      <c r="D39" s="315">
        <v>14</v>
      </c>
      <c r="E39" s="252">
        <v>12</v>
      </c>
      <c r="F39" s="253">
        <f t="shared" si="9"/>
        <v>3</v>
      </c>
      <c r="G39" s="253" t="str">
        <f t="shared" si="0"/>
        <v>Y</v>
      </c>
      <c r="H39" s="252">
        <v>2</v>
      </c>
      <c r="I39" s="253">
        <f t="shared" si="10"/>
        <v>1</v>
      </c>
      <c r="J39" s="253" t="str">
        <f t="shared" si="1"/>
        <v>N</v>
      </c>
      <c r="K39" s="315">
        <v>10</v>
      </c>
      <c r="L39" s="254">
        <v>7</v>
      </c>
      <c r="M39" s="254">
        <f t="shared" si="11"/>
        <v>3</v>
      </c>
      <c r="N39" s="254" t="str">
        <f t="shared" si="12"/>
        <v>Y</v>
      </c>
      <c r="O39" s="254">
        <v>3</v>
      </c>
      <c r="P39" s="254">
        <f t="shared" si="13"/>
        <v>3</v>
      </c>
      <c r="Q39" s="255" t="str">
        <f t="shared" si="14"/>
        <v>Y</v>
      </c>
      <c r="R39" s="315">
        <v>18</v>
      </c>
      <c r="S39" s="254">
        <v>9</v>
      </c>
      <c r="T39" s="253">
        <f t="shared" si="2"/>
        <v>3</v>
      </c>
      <c r="U39" s="253" t="str">
        <f t="shared" si="3"/>
        <v>Y</v>
      </c>
      <c r="V39" s="291">
        <v>9</v>
      </c>
      <c r="W39" s="253">
        <f t="shared" si="15"/>
        <v>3</v>
      </c>
      <c r="X39" s="253" t="str">
        <f t="shared" si="4"/>
        <v>Y</v>
      </c>
      <c r="Y39" s="315">
        <v>10</v>
      </c>
      <c r="Z39" s="254">
        <v>4</v>
      </c>
      <c r="AA39" s="254">
        <f t="shared" si="16"/>
        <v>3</v>
      </c>
      <c r="AB39" s="254" t="str">
        <f t="shared" si="17"/>
        <v>Y</v>
      </c>
      <c r="AC39" s="253">
        <f t="shared" si="28"/>
        <v>6</v>
      </c>
      <c r="AD39" s="254">
        <f t="shared" si="18"/>
        <v>3</v>
      </c>
      <c r="AE39" s="255" t="str">
        <f t="shared" si="5"/>
        <v>Y</v>
      </c>
      <c r="AF39" s="315">
        <v>19</v>
      </c>
      <c r="AG39" s="254">
        <v>10</v>
      </c>
      <c r="AH39" s="253">
        <f t="shared" si="19"/>
        <v>3</v>
      </c>
      <c r="AI39" s="253" t="str">
        <f t="shared" si="6"/>
        <v>Y</v>
      </c>
      <c r="AJ39" s="254">
        <v>9</v>
      </c>
      <c r="AK39" s="253">
        <f t="shared" si="20"/>
        <v>3</v>
      </c>
      <c r="AL39" s="253" t="str">
        <f t="shared" si="7"/>
        <v>Y</v>
      </c>
      <c r="AM39" s="315">
        <v>19</v>
      </c>
      <c r="AN39" s="253">
        <v>9</v>
      </c>
      <c r="AO39" s="254">
        <f t="shared" si="21"/>
        <v>3</v>
      </c>
      <c r="AP39" s="254" t="str">
        <f t="shared" si="22"/>
        <v>Y</v>
      </c>
      <c r="AQ39" s="253">
        <f t="shared" si="23"/>
        <v>10</v>
      </c>
      <c r="AR39" s="254">
        <f t="shared" si="24"/>
        <v>3</v>
      </c>
      <c r="AS39" s="255" t="str">
        <f t="shared" si="25"/>
        <v>Y</v>
      </c>
      <c r="AT39" s="320">
        <v>23</v>
      </c>
      <c r="AU39" s="254">
        <f t="shared" si="26"/>
        <v>2</v>
      </c>
      <c r="AV39" s="255" t="str">
        <f t="shared" si="27"/>
        <v>N</v>
      </c>
    </row>
    <row r="40" spans="1:48" s="2" customFormat="1" ht="36" customHeight="1" thickBot="1">
      <c r="A40" s="251">
        <v>31</v>
      </c>
      <c r="B40" s="302" t="s">
        <v>368</v>
      </c>
      <c r="C40" s="290" t="s">
        <v>367</v>
      </c>
      <c r="D40" s="315">
        <v>16</v>
      </c>
      <c r="E40" s="252">
        <v>11</v>
      </c>
      <c r="F40" s="253">
        <f aca="true" t="shared" si="29" ref="F40:F131">IF(E40="AB","NA",IF(E40="NA","NA",IF(E40&gt;=7.5,3,IF(E40&gt;=6.75,2,IF(E40&gt;=6,1,0)))))</f>
        <v>3</v>
      </c>
      <c r="G40" s="253" t="str">
        <f t="shared" si="0"/>
        <v>Y</v>
      </c>
      <c r="H40" s="252">
        <v>5</v>
      </c>
      <c r="I40" s="253">
        <f aca="true" t="shared" si="30" ref="I40:I131">IF(H40="AB","NA",IF(H40="NA","NA",IF(H40&gt;=2.5,3,IF(H40&gt;=2.25,2,IF(H40&gt;=2,1,0)))))</f>
        <v>3</v>
      </c>
      <c r="J40" s="253" t="str">
        <f t="shared" si="1"/>
        <v>Y</v>
      </c>
      <c r="K40" s="315">
        <v>10</v>
      </c>
      <c r="L40" s="254">
        <v>7</v>
      </c>
      <c r="M40" s="254">
        <f aca="true" t="shared" si="31" ref="M40:M131">IF(L40="AB","NA",IF(L40="NA","NA",IF(L40&gt;=3.5,3,IF(L40&gt;=3.15,2,IF(L40&gt;=2.8,1,0)))))</f>
        <v>3</v>
      </c>
      <c r="N40" s="254" t="str">
        <f aca="true" t="shared" si="32" ref="N40:N124">IF(M40="NA","NA",IF(M40=3,"Y","N"))</f>
        <v>Y</v>
      </c>
      <c r="O40" s="254">
        <v>3</v>
      </c>
      <c r="P40" s="254">
        <f aca="true" t="shared" si="33" ref="P40:P131">IF(O40="AB","NA",IF(O40="NA","NA",IF(O40&gt;=1.5,3,IF(O40&gt;=1.35,2,IF(O40&gt;=1.2,1,0)))))</f>
        <v>3</v>
      </c>
      <c r="Q40" s="255" t="str">
        <f aca="true" t="shared" si="34" ref="Q40:Q124">IF(P40="NA","NA",IF(P40=3,"Y","N"))</f>
        <v>Y</v>
      </c>
      <c r="R40" s="315">
        <v>9</v>
      </c>
      <c r="S40" s="254">
        <v>5</v>
      </c>
      <c r="T40" s="253">
        <f t="shared" si="2"/>
        <v>1</v>
      </c>
      <c r="U40" s="253" t="str">
        <f t="shared" si="3"/>
        <v>N</v>
      </c>
      <c r="V40" s="291">
        <v>4</v>
      </c>
      <c r="W40" s="253">
        <f aca="true" t="shared" si="35" ref="W40:W131">IF(S40="AB","NA",IF(S40="NA","NA",IF(S40&gt;=5,3,IF(S40&gt;=4.5,2,IF(S40&gt;=4,1,0)))))</f>
        <v>3</v>
      </c>
      <c r="X40" s="253" t="str">
        <f t="shared" si="4"/>
        <v>Y</v>
      </c>
      <c r="Y40" s="315">
        <v>10</v>
      </c>
      <c r="Z40" s="254">
        <v>4</v>
      </c>
      <c r="AA40" s="254">
        <f aca="true" t="shared" si="36" ref="AA40:AA131">IF(Z40="AB","NA",IF(Z40="NA","NA",IF(Z40&gt;=2,3,IF(Z40&gt;=1.8,2,IF(Z40&gt;=1.6,1,0)))))</f>
        <v>3</v>
      </c>
      <c r="AB40" s="254" t="str">
        <f aca="true" t="shared" si="37" ref="AB40:AB131">IF(AA40="NA","NA",IF(AA40=3,"Y","N"))</f>
        <v>Y</v>
      </c>
      <c r="AC40" s="253">
        <f t="shared" si="28"/>
        <v>6</v>
      </c>
      <c r="AD40" s="254">
        <f aca="true" t="shared" si="38" ref="AD40:AD131">IF(AC40="AB","NA",IF(AC40="NA","NA",IF(AC40&gt;=3,3,IF(AC40&gt;=2.7,2,IF(AC40&gt;=2.4,1,0)))))</f>
        <v>3</v>
      </c>
      <c r="AE40" s="255" t="str">
        <f t="shared" si="5"/>
        <v>Y</v>
      </c>
      <c r="AF40" s="315">
        <v>10</v>
      </c>
      <c r="AG40" s="254">
        <v>5</v>
      </c>
      <c r="AH40" s="253">
        <f aca="true" t="shared" si="39" ref="AH40:AH131">IF(AG40="AB","NA",IF(AG40="NA","NA",IF(AG40&gt;=5,3,IF(AG40&gt;=4.5,2,IF(AG40&gt;=4,1,0)))))</f>
        <v>3</v>
      </c>
      <c r="AI40" s="253" t="str">
        <f t="shared" si="6"/>
        <v>Y</v>
      </c>
      <c r="AJ40" s="254">
        <v>5</v>
      </c>
      <c r="AK40" s="253">
        <f aca="true" t="shared" si="40" ref="AK40:AK131">IF(AJ40="AB","NA",IF(AJ40="NA","NA",IF(AJ40&gt;=5,3,IF(AJ40&gt;=4.5,2,IF(AJ40&gt;=4,1,0)))))</f>
        <v>3</v>
      </c>
      <c r="AL40" s="253" t="str">
        <f t="shared" si="7"/>
        <v>Y</v>
      </c>
      <c r="AM40" s="315">
        <v>18</v>
      </c>
      <c r="AN40" s="253">
        <v>8</v>
      </c>
      <c r="AO40" s="254">
        <f t="shared" si="8"/>
        <v>3</v>
      </c>
      <c r="AP40" s="254" t="str">
        <f aca="true" t="shared" si="41" ref="AP40:AP131">IF(AO40="NA","NA",IF(AO40=3,"Y","N"))</f>
        <v>Y</v>
      </c>
      <c r="AQ40" s="253">
        <f t="shared" si="23"/>
        <v>10</v>
      </c>
      <c r="AR40" s="254">
        <f aca="true" t="shared" si="42" ref="AR40:AR131">IF(AQ40="AB","NA",IF(AQ40="NA","NA",IF(AQ40&gt;=5,3,IF(AQ40&gt;=4.5,2,IF(AQ40&gt;=4,1,0)))))</f>
        <v>3</v>
      </c>
      <c r="AS40" s="255" t="str">
        <f aca="true" t="shared" si="43" ref="AS40:AS131">IF(AR40="NA","NA",IF(AR40=3,"Y","N"))</f>
        <v>Y</v>
      </c>
      <c r="AT40" s="320">
        <v>22</v>
      </c>
      <c r="AU40" s="254">
        <f t="shared" si="26"/>
        <v>1</v>
      </c>
      <c r="AV40" s="255" t="str">
        <f t="shared" si="27"/>
        <v>N</v>
      </c>
    </row>
    <row r="41" spans="1:48" s="2" customFormat="1" ht="21" customHeight="1" thickBot="1">
      <c r="A41" s="251">
        <v>32</v>
      </c>
      <c r="B41" s="302" t="s">
        <v>370</v>
      </c>
      <c r="C41" s="290" t="s">
        <v>369</v>
      </c>
      <c r="D41" s="315">
        <v>19</v>
      </c>
      <c r="E41" s="252">
        <v>14</v>
      </c>
      <c r="F41" s="253">
        <f t="shared" si="29"/>
        <v>3</v>
      </c>
      <c r="G41" s="253" t="str">
        <f t="shared" si="0"/>
        <v>Y</v>
      </c>
      <c r="H41" s="252">
        <v>5</v>
      </c>
      <c r="I41" s="253">
        <f t="shared" si="30"/>
        <v>3</v>
      </c>
      <c r="J41" s="253" t="str">
        <f t="shared" si="1"/>
        <v>Y</v>
      </c>
      <c r="K41" s="315">
        <v>10</v>
      </c>
      <c r="L41" s="254">
        <v>7</v>
      </c>
      <c r="M41" s="254">
        <f t="shared" si="31"/>
        <v>3</v>
      </c>
      <c r="N41" s="254" t="str">
        <f t="shared" si="32"/>
        <v>Y</v>
      </c>
      <c r="O41" s="254">
        <v>3</v>
      </c>
      <c r="P41" s="254">
        <f t="shared" si="33"/>
        <v>3</v>
      </c>
      <c r="Q41" s="255" t="str">
        <f t="shared" si="34"/>
        <v>Y</v>
      </c>
      <c r="R41" s="315">
        <v>20</v>
      </c>
      <c r="S41" s="254">
        <v>10</v>
      </c>
      <c r="T41" s="253">
        <f t="shared" si="2"/>
        <v>3</v>
      </c>
      <c r="U41" s="253" t="str">
        <f t="shared" si="3"/>
        <v>Y</v>
      </c>
      <c r="V41" s="291">
        <v>10</v>
      </c>
      <c r="W41" s="253">
        <f t="shared" si="35"/>
        <v>3</v>
      </c>
      <c r="X41" s="253" t="str">
        <f t="shared" si="4"/>
        <v>Y</v>
      </c>
      <c r="Y41" s="315">
        <v>10</v>
      </c>
      <c r="Z41" s="254">
        <v>4</v>
      </c>
      <c r="AA41" s="254">
        <f t="shared" si="36"/>
        <v>3</v>
      </c>
      <c r="AB41" s="254" t="str">
        <f t="shared" si="37"/>
        <v>Y</v>
      </c>
      <c r="AC41" s="253">
        <f t="shared" si="28"/>
        <v>6</v>
      </c>
      <c r="AD41" s="254">
        <f t="shared" si="38"/>
        <v>3</v>
      </c>
      <c r="AE41" s="255" t="str">
        <f t="shared" si="5"/>
        <v>Y</v>
      </c>
      <c r="AF41" s="315">
        <v>20</v>
      </c>
      <c r="AG41" s="254">
        <v>10</v>
      </c>
      <c r="AH41" s="253">
        <f t="shared" si="39"/>
        <v>3</v>
      </c>
      <c r="AI41" s="253" t="str">
        <f t="shared" si="6"/>
        <v>Y</v>
      </c>
      <c r="AJ41" s="254">
        <v>10</v>
      </c>
      <c r="AK41" s="253">
        <f t="shared" si="40"/>
        <v>3</v>
      </c>
      <c r="AL41" s="253" t="str">
        <f t="shared" si="7"/>
        <v>Y</v>
      </c>
      <c r="AM41" s="315">
        <v>18</v>
      </c>
      <c r="AN41" s="253">
        <v>8</v>
      </c>
      <c r="AO41" s="254">
        <f t="shared" si="8"/>
        <v>3</v>
      </c>
      <c r="AP41" s="254" t="str">
        <f t="shared" si="41"/>
        <v>Y</v>
      </c>
      <c r="AQ41" s="253">
        <f t="shared" si="23"/>
        <v>10</v>
      </c>
      <c r="AR41" s="254">
        <f t="shared" si="42"/>
        <v>3</v>
      </c>
      <c r="AS41" s="255" t="str">
        <f t="shared" si="43"/>
        <v>Y</v>
      </c>
      <c r="AT41" s="320">
        <v>46</v>
      </c>
      <c r="AU41" s="254">
        <f t="shared" si="26"/>
        <v>3</v>
      </c>
      <c r="AV41" s="255" t="str">
        <f t="shared" si="27"/>
        <v>Y</v>
      </c>
    </row>
    <row r="42" spans="1:48" s="2" customFormat="1" ht="21" customHeight="1" thickBot="1">
      <c r="A42" s="251">
        <v>33</v>
      </c>
      <c r="B42" s="302" t="s">
        <v>372</v>
      </c>
      <c r="C42" s="290" t="s">
        <v>371</v>
      </c>
      <c r="D42" s="315">
        <v>11</v>
      </c>
      <c r="E42" s="252">
        <v>6</v>
      </c>
      <c r="F42" s="253">
        <f t="shared" si="29"/>
        <v>1</v>
      </c>
      <c r="G42" s="253" t="str">
        <f t="shared" si="0"/>
        <v>N</v>
      </c>
      <c r="H42" s="252">
        <v>5</v>
      </c>
      <c r="I42" s="253">
        <f t="shared" si="30"/>
        <v>3</v>
      </c>
      <c r="J42" s="253" t="str">
        <f t="shared" si="1"/>
        <v>Y</v>
      </c>
      <c r="K42" s="315">
        <v>10</v>
      </c>
      <c r="L42" s="254">
        <v>7</v>
      </c>
      <c r="M42" s="254">
        <f t="shared" si="31"/>
        <v>3</v>
      </c>
      <c r="N42" s="254" t="str">
        <f t="shared" si="32"/>
        <v>Y</v>
      </c>
      <c r="O42" s="254">
        <v>3</v>
      </c>
      <c r="P42" s="254">
        <f t="shared" si="33"/>
        <v>3</v>
      </c>
      <c r="Q42" s="255" t="str">
        <f t="shared" si="34"/>
        <v>Y</v>
      </c>
      <c r="R42" s="315">
        <v>10</v>
      </c>
      <c r="S42" s="254">
        <v>5</v>
      </c>
      <c r="T42" s="253">
        <f t="shared" si="2"/>
        <v>3</v>
      </c>
      <c r="U42" s="253" t="str">
        <f t="shared" si="3"/>
        <v>Y</v>
      </c>
      <c r="V42" s="291">
        <v>5</v>
      </c>
      <c r="W42" s="253">
        <f t="shared" si="35"/>
        <v>3</v>
      </c>
      <c r="X42" s="253" t="str">
        <f t="shared" si="4"/>
        <v>Y</v>
      </c>
      <c r="Y42" s="315">
        <v>10</v>
      </c>
      <c r="Z42" s="254">
        <v>4</v>
      </c>
      <c r="AA42" s="254">
        <f t="shared" si="36"/>
        <v>3</v>
      </c>
      <c r="AB42" s="254" t="str">
        <f t="shared" si="37"/>
        <v>Y</v>
      </c>
      <c r="AC42" s="253">
        <f t="shared" si="28"/>
        <v>6</v>
      </c>
      <c r="AD42" s="254">
        <f t="shared" si="38"/>
        <v>3</v>
      </c>
      <c r="AE42" s="255" t="str">
        <f t="shared" si="5"/>
        <v>Y</v>
      </c>
      <c r="AF42" s="315">
        <v>11</v>
      </c>
      <c r="AG42" s="254">
        <v>7</v>
      </c>
      <c r="AH42" s="253">
        <f t="shared" si="39"/>
        <v>3</v>
      </c>
      <c r="AI42" s="253" t="str">
        <f t="shared" si="6"/>
        <v>Y</v>
      </c>
      <c r="AJ42" s="254">
        <v>4</v>
      </c>
      <c r="AK42" s="253">
        <f t="shared" si="40"/>
        <v>1</v>
      </c>
      <c r="AL42" s="253" t="str">
        <f t="shared" si="7"/>
        <v>N</v>
      </c>
      <c r="AM42" s="315">
        <v>19</v>
      </c>
      <c r="AN42" s="253">
        <v>9</v>
      </c>
      <c r="AO42" s="254">
        <f t="shared" si="8"/>
        <v>3</v>
      </c>
      <c r="AP42" s="254" t="str">
        <f t="shared" si="41"/>
        <v>Y</v>
      </c>
      <c r="AQ42" s="253">
        <f t="shared" si="23"/>
        <v>10</v>
      </c>
      <c r="AR42" s="254">
        <f t="shared" si="42"/>
        <v>3</v>
      </c>
      <c r="AS42" s="255" t="str">
        <f t="shared" si="43"/>
        <v>Y</v>
      </c>
      <c r="AT42" s="320">
        <v>18</v>
      </c>
      <c r="AU42" s="254">
        <f t="shared" si="26"/>
        <v>0</v>
      </c>
      <c r="AV42" s="255" t="str">
        <f t="shared" si="27"/>
        <v>N</v>
      </c>
    </row>
    <row r="43" spans="1:48" s="2" customFormat="1" ht="31.5" customHeight="1" thickBot="1">
      <c r="A43" s="251">
        <v>34</v>
      </c>
      <c r="B43" s="302" t="s">
        <v>374</v>
      </c>
      <c r="C43" s="301" t="s">
        <v>373</v>
      </c>
      <c r="D43" s="315">
        <v>15</v>
      </c>
      <c r="E43" s="252">
        <v>10</v>
      </c>
      <c r="F43" s="253">
        <f t="shared" si="29"/>
        <v>3</v>
      </c>
      <c r="G43" s="253" t="str">
        <f t="shared" si="0"/>
        <v>Y</v>
      </c>
      <c r="H43" s="252">
        <v>5</v>
      </c>
      <c r="I43" s="253">
        <f t="shared" si="30"/>
        <v>3</v>
      </c>
      <c r="J43" s="253" t="str">
        <f t="shared" si="1"/>
        <v>Y</v>
      </c>
      <c r="K43" s="315">
        <v>10</v>
      </c>
      <c r="L43" s="254">
        <v>7</v>
      </c>
      <c r="M43" s="254">
        <f t="shared" si="31"/>
        <v>3</v>
      </c>
      <c r="N43" s="254" t="str">
        <f t="shared" si="32"/>
        <v>Y</v>
      </c>
      <c r="O43" s="254">
        <v>3</v>
      </c>
      <c r="P43" s="254">
        <f t="shared" si="33"/>
        <v>3</v>
      </c>
      <c r="Q43" s="255" t="str">
        <f t="shared" si="34"/>
        <v>Y</v>
      </c>
      <c r="R43" s="315">
        <v>4</v>
      </c>
      <c r="S43" s="254">
        <v>4</v>
      </c>
      <c r="T43" s="253">
        <f t="shared" si="2"/>
        <v>0</v>
      </c>
      <c r="U43" s="253" t="str">
        <f t="shared" si="3"/>
        <v>N</v>
      </c>
      <c r="V43" s="291">
        <v>0</v>
      </c>
      <c r="W43" s="253">
        <f t="shared" si="35"/>
        <v>1</v>
      </c>
      <c r="X43" s="253" t="str">
        <f t="shared" si="4"/>
        <v>N</v>
      </c>
      <c r="Y43" s="315">
        <v>6</v>
      </c>
      <c r="Z43" s="254">
        <v>2</v>
      </c>
      <c r="AA43" s="254">
        <f t="shared" si="36"/>
        <v>3</v>
      </c>
      <c r="AB43" s="254" t="str">
        <f t="shared" si="37"/>
        <v>Y</v>
      </c>
      <c r="AC43" s="253">
        <f t="shared" si="28"/>
        <v>4</v>
      </c>
      <c r="AD43" s="254">
        <f t="shared" si="38"/>
        <v>3</v>
      </c>
      <c r="AE43" s="255" t="str">
        <f t="shared" si="5"/>
        <v>Y</v>
      </c>
      <c r="AF43" s="315">
        <v>17</v>
      </c>
      <c r="AG43" s="254">
        <v>8</v>
      </c>
      <c r="AH43" s="253">
        <f t="shared" si="39"/>
        <v>3</v>
      </c>
      <c r="AI43" s="253" t="str">
        <f t="shared" si="6"/>
        <v>Y</v>
      </c>
      <c r="AJ43" s="254">
        <v>9</v>
      </c>
      <c r="AK43" s="253">
        <f t="shared" si="40"/>
        <v>3</v>
      </c>
      <c r="AL43" s="253" t="str">
        <f t="shared" si="7"/>
        <v>Y</v>
      </c>
      <c r="AM43" s="315">
        <v>20</v>
      </c>
      <c r="AN43" s="253">
        <v>10</v>
      </c>
      <c r="AO43" s="254">
        <f t="shared" si="8"/>
        <v>3</v>
      </c>
      <c r="AP43" s="254" t="str">
        <f t="shared" si="41"/>
        <v>Y</v>
      </c>
      <c r="AQ43" s="253">
        <f t="shared" si="23"/>
        <v>10</v>
      </c>
      <c r="AR43" s="254">
        <f t="shared" si="42"/>
        <v>3</v>
      </c>
      <c r="AS43" s="255" t="str">
        <f t="shared" si="43"/>
        <v>Y</v>
      </c>
      <c r="AT43" s="320">
        <v>28</v>
      </c>
      <c r="AU43" s="254">
        <f t="shared" si="26"/>
        <v>3</v>
      </c>
      <c r="AV43" s="255" t="str">
        <f t="shared" si="27"/>
        <v>Y</v>
      </c>
    </row>
    <row r="44" spans="1:48" s="2" customFormat="1" ht="31.5" customHeight="1" thickBot="1">
      <c r="A44" s="251">
        <v>35</v>
      </c>
      <c r="B44" s="302" t="s">
        <v>376</v>
      </c>
      <c r="C44" s="301" t="s">
        <v>375</v>
      </c>
      <c r="D44" s="315">
        <v>7</v>
      </c>
      <c r="E44" s="252">
        <v>7</v>
      </c>
      <c r="F44" s="253">
        <f t="shared" si="29"/>
        <v>2</v>
      </c>
      <c r="G44" s="253" t="str">
        <f t="shared" si="0"/>
        <v>N</v>
      </c>
      <c r="H44" s="252">
        <v>0</v>
      </c>
      <c r="I44" s="253">
        <f t="shared" si="30"/>
        <v>0</v>
      </c>
      <c r="J44" s="253" t="str">
        <f t="shared" si="1"/>
        <v>N</v>
      </c>
      <c r="K44" s="315">
        <v>10</v>
      </c>
      <c r="L44" s="254">
        <v>7</v>
      </c>
      <c r="M44" s="254">
        <f t="shared" si="31"/>
        <v>3</v>
      </c>
      <c r="N44" s="254" t="str">
        <f t="shared" si="32"/>
        <v>Y</v>
      </c>
      <c r="O44" s="254">
        <v>3</v>
      </c>
      <c r="P44" s="254">
        <f t="shared" si="33"/>
        <v>3</v>
      </c>
      <c r="Q44" s="255" t="str">
        <f t="shared" si="34"/>
        <v>Y</v>
      </c>
      <c r="R44" s="315">
        <v>15</v>
      </c>
      <c r="S44" s="254">
        <v>10</v>
      </c>
      <c r="T44" s="253">
        <f t="shared" si="2"/>
        <v>3</v>
      </c>
      <c r="U44" s="253" t="str">
        <f t="shared" si="3"/>
        <v>Y</v>
      </c>
      <c r="V44" s="291">
        <v>5</v>
      </c>
      <c r="W44" s="253">
        <f t="shared" si="35"/>
        <v>3</v>
      </c>
      <c r="X44" s="253" t="str">
        <f t="shared" si="4"/>
        <v>Y</v>
      </c>
      <c r="Y44" s="315">
        <v>9</v>
      </c>
      <c r="Z44" s="254">
        <v>3</v>
      </c>
      <c r="AA44" s="254">
        <f t="shared" si="36"/>
        <v>3</v>
      </c>
      <c r="AB44" s="254" t="str">
        <f t="shared" si="37"/>
        <v>Y</v>
      </c>
      <c r="AC44" s="253">
        <f t="shared" si="28"/>
        <v>6</v>
      </c>
      <c r="AD44" s="254">
        <f t="shared" si="38"/>
        <v>3</v>
      </c>
      <c r="AE44" s="255" t="str">
        <f t="shared" si="5"/>
        <v>Y</v>
      </c>
      <c r="AF44" s="315">
        <v>15</v>
      </c>
      <c r="AG44" s="254">
        <v>10</v>
      </c>
      <c r="AH44" s="253">
        <f t="shared" si="39"/>
        <v>3</v>
      </c>
      <c r="AI44" s="253" t="str">
        <f t="shared" si="6"/>
        <v>Y</v>
      </c>
      <c r="AJ44" s="254">
        <v>5</v>
      </c>
      <c r="AK44" s="253">
        <f t="shared" si="40"/>
        <v>3</v>
      </c>
      <c r="AL44" s="253" t="str">
        <f t="shared" si="7"/>
        <v>Y</v>
      </c>
      <c r="AM44" s="315">
        <v>18</v>
      </c>
      <c r="AN44" s="253">
        <v>8</v>
      </c>
      <c r="AO44" s="254">
        <f t="shared" si="8"/>
        <v>3</v>
      </c>
      <c r="AP44" s="254" t="str">
        <f t="shared" si="41"/>
        <v>Y</v>
      </c>
      <c r="AQ44" s="253">
        <f t="shared" si="23"/>
        <v>10</v>
      </c>
      <c r="AR44" s="254">
        <f t="shared" si="42"/>
        <v>3</v>
      </c>
      <c r="AS44" s="255" t="str">
        <f t="shared" si="43"/>
        <v>Y</v>
      </c>
      <c r="AT44" s="320">
        <v>28</v>
      </c>
      <c r="AU44" s="254">
        <f t="shared" si="26"/>
        <v>3</v>
      </c>
      <c r="AV44" s="255" t="str">
        <f t="shared" si="27"/>
        <v>Y</v>
      </c>
    </row>
    <row r="45" spans="1:48" s="2" customFormat="1" ht="21" customHeight="1" thickBot="1">
      <c r="A45" s="251">
        <v>36</v>
      </c>
      <c r="B45" s="302" t="s">
        <v>378</v>
      </c>
      <c r="C45" s="290" t="s">
        <v>377</v>
      </c>
      <c r="D45" s="315">
        <v>19</v>
      </c>
      <c r="E45" s="252">
        <v>14</v>
      </c>
      <c r="F45" s="253">
        <f t="shared" si="29"/>
        <v>3</v>
      </c>
      <c r="G45" s="253" t="str">
        <f t="shared" si="0"/>
        <v>Y</v>
      </c>
      <c r="H45" s="252">
        <v>5</v>
      </c>
      <c r="I45" s="253">
        <f t="shared" si="30"/>
        <v>3</v>
      </c>
      <c r="J45" s="253" t="str">
        <f t="shared" si="1"/>
        <v>Y</v>
      </c>
      <c r="K45" s="315">
        <v>10</v>
      </c>
      <c r="L45" s="254">
        <v>7</v>
      </c>
      <c r="M45" s="254">
        <f t="shared" si="31"/>
        <v>3</v>
      </c>
      <c r="N45" s="254" t="str">
        <f t="shared" si="32"/>
        <v>Y</v>
      </c>
      <c r="O45" s="254">
        <v>3</v>
      </c>
      <c r="P45" s="254">
        <f t="shared" si="33"/>
        <v>3</v>
      </c>
      <c r="Q45" s="255" t="str">
        <f t="shared" si="34"/>
        <v>Y</v>
      </c>
      <c r="R45" s="315">
        <v>20</v>
      </c>
      <c r="S45" s="254">
        <v>10</v>
      </c>
      <c r="T45" s="253">
        <f t="shared" si="2"/>
        <v>3</v>
      </c>
      <c r="U45" s="253" t="str">
        <f t="shared" si="3"/>
        <v>Y</v>
      </c>
      <c r="V45" s="291">
        <v>10</v>
      </c>
      <c r="W45" s="253">
        <f t="shared" si="35"/>
        <v>3</v>
      </c>
      <c r="X45" s="253" t="str">
        <f t="shared" si="4"/>
        <v>Y</v>
      </c>
      <c r="Y45" s="315">
        <v>10</v>
      </c>
      <c r="Z45" s="254">
        <v>4</v>
      </c>
      <c r="AA45" s="254">
        <f t="shared" si="36"/>
        <v>3</v>
      </c>
      <c r="AB45" s="254" t="str">
        <f t="shared" si="37"/>
        <v>Y</v>
      </c>
      <c r="AC45" s="253">
        <f t="shared" si="28"/>
        <v>6</v>
      </c>
      <c r="AD45" s="254">
        <f t="shared" si="38"/>
        <v>3</v>
      </c>
      <c r="AE45" s="255" t="str">
        <f t="shared" si="5"/>
        <v>Y</v>
      </c>
      <c r="AF45" s="315">
        <v>20</v>
      </c>
      <c r="AG45" s="254">
        <v>10</v>
      </c>
      <c r="AH45" s="253">
        <f t="shared" si="39"/>
        <v>3</v>
      </c>
      <c r="AI45" s="253" t="str">
        <f t="shared" si="6"/>
        <v>Y</v>
      </c>
      <c r="AJ45" s="254">
        <v>10</v>
      </c>
      <c r="AK45" s="253">
        <f t="shared" si="40"/>
        <v>3</v>
      </c>
      <c r="AL45" s="253" t="str">
        <f t="shared" si="7"/>
        <v>Y</v>
      </c>
      <c r="AM45" s="315">
        <v>20</v>
      </c>
      <c r="AN45" s="253">
        <v>10</v>
      </c>
      <c r="AO45" s="254">
        <f t="shared" si="8"/>
        <v>3</v>
      </c>
      <c r="AP45" s="254" t="str">
        <f t="shared" si="41"/>
        <v>Y</v>
      </c>
      <c r="AQ45" s="253">
        <f t="shared" si="23"/>
        <v>10</v>
      </c>
      <c r="AR45" s="254">
        <f t="shared" si="42"/>
        <v>3</v>
      </c>
      <c r="AS45" s="255" t="str">
        <f t="shared" si="43"/>
        <v>Y</v>
      </c>
      <c r="AT45" s="320">
        <v>44</v>
      </c>
      <c r="AU45" s="254">
        <f t="shared" si="26"/>
        <v>3</v>
      </c>
      <c r="AV45" s="255" t="str">
        <f t="shared" si="27"/>
        <v>Y</v>
      </c>
    </row>
    <row r="46" spans="1:48" s="2" customFormat="1" ht="21" customHeight="1" thickBot="1">
      <c r="A46" s="251">
        <v>37</v>
      </c>
      <c r="B46" s="302" t="s">
        <v>380</v>
      </c>
      <c r="C46" s="290" t="s">
        <v>379</v>
      </c>
      <c r="D46" s="315">
        <v>7</v>
      </c>
      <c r="E46" s="252">
        <v>7</v>
      </c>
      <c r="F46" s="253">
        <f t="shared" si="29"/>
        <v>2</v>
      </c>
      <c r="G46" s="253" t="str">
        <f t="shared" si="0"/>
        <v>N</v>
      </c>
      <c r="H46" s="252">
        <v>0</v>
      </c>
      <c r="I46" s="253">
        <f t="shared" si="30"/>
        <v>0</v>
      </c>
      <c r="J46" s="253" t="str">
        <f t="shared" si="1"/>
        <v>N</v>
      </c>
      <c r="K46" s="315">
        <v>10</v>
      </c>
      <c r="L46" s="254">
        <v>7</v>
      </c>
      <c r="M46" s="254">
        <f t="shared" si="31"/>
        <v>3</v>
      </c>
      <c r="N46" s="254" t="str">
        <f t="shared" si="32"/>
        <v>Y</v>
      </c>
      <c r="O46" s="254">
        <v>3</v>
      </c>
      <c r="P46" s="254">
        <f t="shared" si="33"/>
        <v>3</v>
      </c>
      <c r="Q46" s="255" t="str">
        <f t="shared" si="34"/>
        <v>Y</v>
      </c>
      <c r="R46" s="315">
        <v>13</v>
      </c>
      <c r="S46" s="254">
        <v>8</v>
      </c>
      <c r="T46" s="253">
        <f t="shared" si="2"/>
        <v>3</v>
      </c>
      <c r="U46" s="253" t="str">
        <f t="shared" si="3"/>
        <v>Y</v>
      </c>
      <c r="V46" s="291">
        <v>5</v>
      </c>
      <c r="W46" s="253">
        <f t="shared" si="35"/>
        <v>3</v>
      </c>
      <c r="X46" s="253" t="str">
        <f t="shared" si="4"/>
        <v>Y</v>
      </c>
      <c r="Y46" s="315">
        <v>10</v>
      </c>
      <c r="Z46" s="254">
        <v>4</v>
      </c>
      <c r="AA46" s="254">
        <f t="shared" si="36"/>
        <v>3</v>
      </c>
      <c r="AB46" s="254" t="str">
        <f t="shared" si="37"/>
        <v>Y</v>
      </c>
      <c r="AC46" s="253">
        <f t="shared" si="28"/>
        <v>6</v>
      </c>
      <c r="AD46" s="254">
        <f t="shared" si="38"/>
        <v>3</v>
      </c>
      <c r="AE46" s="255" t="str">
        <f t="shared" si="5"/>
        <v>Y</v>
      </c>
      <c r="AF46" s="315">
        <v>17</v>
      </c>
      <c r="AG46" s="254">
        <v>10</v>
      </c>
      <c r="AH46" s="253">
        <f t="shared" si="39"/>
        <v>3</v>
      </c>
      <c r="AI46" s="253" t="str">
        <f t="shared" si="6"/>
        <v>Y</v>
      </c>
      <c r="AJ46" s="254">
        <v>7</v>
      </c>
      <c r="AK46" s="253">
        <f t="shared" si="40"/>
        <v>3</v>
      </c>
      <c r="AL46" s="253" t="str">
        <f t="shared" si="7"/>
        <v>Y</v>
      </c>
      <c r="AM46" s="315">
        <v>20</v>
      </c>
      <c r="AN46" s="253">
        <v>10</v>
      </c>
      <c r="AO46" s="254">
        <f t="shared" si="8"/>
        <v>3</v>
      </c>
      <c r="AP46" s="254" t="str">
        <f t="shared" si="41"/>
        <v>Y</v>
      </c>
      <c r="AQ46" s="253">
        <f t="shared" si="23"/>
        <v>10</v>
      </c>
      <c r="AR46" s="254">
        <f t="shared" si="42"/>
        <v>3</v>
      </c>
      <c r="AS46" s="255" t="str">
        <f t="shared" si="43"/>
        <v>Y</v>
      </c>
      <c r="AT46" s="320">
        <v>27</v>
      </c>
      <c r="AU46" s="254">
        <f t="shared" si="26"/>
        <v>3</v>
      </c>
      <c r="AV46" s="255" t="str">
        <f t="shared" si="27"/>
        <v>Y</v>
      </c>
    </row>
    <row r="47" spans="1:48" s="2" customFormat="1" ht="21" customHeight="1" thickBot="1">
      <c r="A47" s="251">
        <v>38</v>
      </c>
      <c r="B47" s="302" t="s">
        <v>382</v>
      </c>
      <c r="C47" s="290" t="s">
        <v>381</v>
      </c>
      <c r="D47" s="315">
        <v>14</v>
      </c>
      <c r="E47" s="252">
        <v>12</v>
      </c>
      <c r="F47" s="253">
        <f t="shared" si="29"/>
        <v>3</v>
      </c>
      <c r="G47" s="253" t="str">
        <f t="shared" si="0"/>
        <v>Y</v>
      </c>
      <c r="H47" s="252">
        <v>2</v>
      </c>
      <c r="I47" s="253">
        <f t="shared" si="30"/>
        <v>1</v>
      </c>
      <c r="J47" s="253" t="str">
        <f t="shared" si="1"/>
        <v>N</v>
      </c>
      <c r="K47" s="315">
        <v>9</v>
      </c>
      <c r="L47" s="254">
        <v>7</v>
      </c>
      <c r="M47" s="254">
        <f t="shared" si="31"/>
        <v>3</v>
      </c>
      <c r="N47" s="254" t="str">
        <f t="shared" si="32"/>
        <v>Y</v>
      </c>
      <c r="O47" s="254">
        <v>3</v>
      </c>
      <c r="P47" s="254">
        <f t="shared" si="33"/>
        <v>3</v>
      </c>
      <c r="Q47" s="255" t="str">
        <f t="shared" si="34"/>
        <v>Y</v>
      </c>
      <c r="R47" s="315">
        <v>8</v>
      </c>
      <c r="S47" s="254">
        <v>5</v>
      </c>
      <c r="T47" s="253">
        <f t="shared" si="2"/>
        <v>0</v>
      </c>
      <c r="U47" s="253" t="str">
        <f t="shared" si="3"/>
        <v>N</v>
      </c>
      <c r="V47" s="291">
        <v>3</v>
      </c>
      <c r="W47" s="253">
        <f t="shared" si="35"/>
        <v>3</v>
      </c>
      <c r="X47" s="253" t="str">
        <f t="shared" si="4"/>
        <v>Y</v>
      </c>
      <c r="Y47" s="315">
        <v>9</v>
      </c>
      <c r="Z47" s="254">
        <v>3</v>
      </c>
      <c r="AA47" s="254">
        <f t="shared" si="36"/>
        <v>3</v>
      </c>
      <c r="AB47" s="254" t="str">
        <f t="shared" si="37"/>
        <v>Y</v>
      </c>
      <c r="AC47" s="253">
        <f t="shared" si="28"/>
        <v>6</v>
      </c>
      <c r="AD47" s="254">
        <f t="shared" si="38"/>
        <v>3</v>
      </c>
      <c r="AE47" s="255" t="str">
        <f t="shared" si="5"/>
        <v>Y</v>
      </c>
      <c r="AF47" s="315">
        <v>9</v>
      </c>
      <c r="AG47" s="254">
        <v>5</v>
      </c>
      <c r="AH47" s="253">
        <f t="shared" si="39"/>
        <v>3</v>
      </c>
      <c r="AI47" s="253" t="str">
        <f t="shared" si="6"/>
        <v>Y</v>
      </c>
      <c r="AJ47" s="254">
        <v>4</v>
      </c>
      <c r="AK47" s="253">
        <f t="shared" si="40"/>
        <v>1</v>
      </c>
      <c r="AL47" s="253" t="str">
        <f t="shared" si="7"/>
        <v>N</v>
      </c>
      <c r="AM47" s="316">
        <v>0</v>
      </c>
      <c r="AN47" s="253">
        <v>0</v>
      </c>
      <c r="AO47" s="254">
        <f t="shared" si="8"/>
        <v>0</v>
      </c>
      <c r="AP47" s="254" t="str">
        <f t="shared" si="41"/>
        <v>N</v>
      </c>
      <c r="AQ47" s="253">
        <f t="shared" si="23"/>
        <v>0</v>
      </c>
      <c r="AR47" s="254">
        <f t="shared" si="42"/>
        <v>0</v>
      </c>
      <c r="AS47" s="255" t="str">
        <f t="shared" si="43"/>
        <v>N</v>
      </c>
      <c r="AT47" s="319">
        <v>8</v>
      </c>
      <c r="AU47" s="254">
        <f t="shared" si="26"/>
        <v>0</v>
      </c>
      <c r="AV47" s="255" t="str">
        <f t="shared" si="27"/>
        <v>N</v>
      </c>
    </row>
    <row r="48" spans="1:48" s="2" customFormat="1" ht="21" customHeight="1" thickBot="1">
      <c r="A48" s="251">
        <v>39</v>
      </c>
      <c r="B48" s="302" t="s">
        <v>384</v>
      </c>
      <c r="C48" s="290" t="s">
        <v>383</v>
      </c>
      <c r="D48" s="315">
        <v>17</v>
      </c>
      <c r="E48" s="252">
        <v>12</v>
      </c>
      <c r="F48" s="253">
        <f t="shared" si="29"/>
        <v>3</v>
      </c>
      <c r="G48" s="253" t="str">
        <f t="shared" si="0"/>
        <v>Y</v>
      </c>
      <c r="H48" s="252">
        <v>5</v>
      </c>
      <c r="I48" s="253">
        <f t="shared" si="30"/>
        <v>3</v>
      </c>
      <c r="J48" s="253" t="str">
        <f t="shared" si="1"/>
        <v>Y</v>
      </c>
      <c r="K48" s="315">
        <v>10</v>
      </c>
      <c r="L48" s="254">
        <v>7</v>
      </c>
      <c r="M48" s="254">
        <f t="shared" si="31"/>
        <v>3</v>
      </c>
      <c r="N48" s="254" t="str">
        <f t="shared" si="32"/>
        <v>Y</v>
      </c>
      <c r="O48" s="254">
        <v>3</v>
      </c>
      <c r="P48" s="254">
        <f t="shared" si="33"/>
        <v>3</v>
      </c>
      <c r="Q48" s="255" t="str">
        <f t="shared" si="34"/>
        <v>Y</v>
      </c>
      <c r="R48" s="315">
        <v>13</v>
      </c>
      <c r="S48" s="254">
        <v>3</v>
      </c>
      <c r="T48" s="253">
        <f t="shared" si="2"/>
        <v>3</v>
      </c>
      <c r="U48" s="253" t="str">
        <f t="shared" si="3"/>
        <v>Y</v>
      </c>
      <c r="V48" s="291">
        <v>10</v>
      </c>
      <c r="W48" s="253">
        <f t="shared" si="35"/>
        <v>0</v>
      </c>
      <c r="X48" s="253" t="str">
        <f t="shared" si="4"/>
        <v>N</v>
      </c>
      <c r="Y48" s="315">
        <v>10</v>
      </c>
      <c r="Z48" s="254">
        <v>4</v>
      </c>
      <c r="AA48" s="254">
        <f t="shared" si="36"/>
        <v>3</v>
      </c>
      <c r="AB48" s="254" t="str">
        <f t="shared" si="37"/>
        <v>Y</v>
      </c>
      <c r="AC48" s="253">
        <f t="shared" si="28"/>
        <v>6</v>
      </c>
      <c r="AD48" s="254">
        <f t="shared" si="38"/>
        <v>3</v>
      </c>
      <c r="AE48" s="255" t="str">
        <f t="shared" si="5"/>
        <v>Y</v>
      </c>
      <c r="AF48" s="315">
        <v>12</v>
      </c>
      <c r="AG48" s="254">
        <v>7</v>
      </c>
      <c r="AH48" s="253">
        <f t="shared" si="39"/>
        <v>3</v>
      </c>
      <c r="AI48" s="253" t="str">
        <f t="shared" si="6"/>
        <v>Y</v>
      </c>
      <c r="AJ48" s="254">
        <v>5</v>
      </c>
      <c r="AK48" s="253">
        <f t="shared" si="40"/>
        <v>3</v>
      </c>
      <c r="AL48" s="253" t="str">
        <f t="shared" si="7"/>
        <v>Y</v>
      </c>
      <c r="AM48" s="315">
        <v>20</v>
      </c>
      <c r="AN48" s="253">
        <v>10</v>
      </c>
      <c r="AO48" s="254">
        <f t="shared" si="8"/>
        <v>3</v>
      </c>
      <c r="AP48" s="254" t="str">
        <f t="shared" si="41"/>
        <v>Y</v>
      </c>
      <c r="AQ48" s="253">
        <f t="shared" si="23"/>
        <v>10</v>
      </c>
      <c r="AR48" s="254">
        <f t="shared" si="42"/>
        <v>3</v>
      </c>
      <c r="AS48" s="255" t="str">
        <f t="shared" si="43"/>
        <v>Y</v>
      </c>
      <c r="AT48" s="320">
        <v>23</v>
      </c>
      <c r="AU48" s="254">
        <f t="shared" si="26"/>
        <v>2</v>
      </c>
      <c r="AV48" s="255" t="str">
        <f t="shared" si="27"/>
        <v>N</v>
      </c>
    </row>
    <row r="49" spans="1:48" s="2" customFormat="1" ht="21" customHeight="1" thickBot="1">
      <c r="A49" s="251">
        <v>40</v>
      </c>
      <c r="B49" s="302" t="s">
        <v>386</v>
      </c>
      <c r="C49" s="290" t="s">
        <v>385</v>
      </c>
      <c r="D49" s="315">
        <v>18</v>
      </c>
      <c r="E49" s="252">
        <v>13</v>
      </c>
      <c r="F49" s="253">
        <f t="shared" si="29"/>
        <v>3</v>
      </c>
      <c r="G49" s="253" t="str">
        <f t="shared" si="0"/>
        <v>Y</v>
      </c>
      <c r="H49" s="252">
        <v>5</v>
      </c>
      <c r="I49" s="253">
        <f t="shared" si="30"/>
        <v>3</v>
      </c>
      <c r="J49" s="253" t="str">
        <f t="shared" si="1"/>
        <v>Y</v>
      </c>
      <c r="K49" s="315">
        <v>10</v>
      </c>
      <c r="L49" s="254">
        <v>7</v>
      </c>
      <c r="M49" s="254">
        <f t="shared" si="31"/>
        <v>3</v>
      </c>
      <c r="N49" s="254" t="str">
        <f t="shared" si="32"/>
        <v>Y</v>
      </c>
      <c r="O49" s="254">
        <v>3</v>
      </c>
      <c r="P49" s="254">
        <f t="shared" si="33"/>
        <v>3</v>
      </c>
      <c r="Q49" s="255" t="str">
        <f t="shared" si="34"/>
        <v>Y</v>
      </c>
      <c r="R49" s="315">
        <v>18</v>
      </c>
      <c r="S49" s="254">
        <v>8</v>
      </c>
      <c r="T49" s="253">
        <f t="shared" si="2"/>
        <v>3</v>
      </c>
      <c r="U49" s="253" t="str">
        <f t="shared" si="3"/>
        <v>Y</v>
      </c>
      <c r="V49" s="291">
        <v>10</v>
      </c>
      <c r="W49" s="253">
        <f t="shared" si="35"/>
        <v>3</v>
      </c>
      <c r="X49" s="253" t="str">
        <f t="shared" si="4"/>
        <v>Y</v>
      </c>
      <c r="Y49" s="315">
        <v>9</v>
      </c>
      <c r="Z49" s="254">
        <v>3</v>
      </c>
      <c r="AA49" s="254">
        <f t="shared" si="36"/>
        <v>3</v>
      </c>
      <c r="AB49" s="254" t="str">
        <f t="shared" si="37"/>
        <v>Y</v>
      </c>
      <c r="AC49" s="253">
        <f t="shared" si="28"/>
        <v>6</v>
      </c>
      <c r="AD49" s="254">
        <f t="shared" si="38"/>
        <v>3</v>
      </c>
      <c r="AE49" s="255" t="str">
        <f t="shared" si="5"/>
        <v>Y</v>
      </c>
      <c r="AF49" s="315">
        <v>19</v>
      </c>
      <c r="AG49" s="254">
        <v>10</v>
      </c>
      <c r="AH49" s="253">
        <f t="shared" si="39"/>
        <v>3</v>
      </c>
      <c r="AI49" s="253" t="str">
        <f t="shared" si="6"/>
        <v>Y</v>
      </c>
      <c r="AJ49" s="254">
        <v>9</v>
      </c>
      <c r="AK49" s="253">
        <f t="shared" si="40"/>
        <v>3</v>
      </c>
      <c r="AL49" s="253" t="str">
        <f t="shared" si="7"/>
        <v>Y</v>
      </c>
      <c r="AM49" s="315">
        <v>18</v>
      </c>
      <c r="AN49" s="253">
        <v>8</v>
      </c>
      <c r="AO49" s="254">
        <f t="shared" si="8"/>
        <v>3</v>
      </c>
      <c r="AP49" s="254" t="str">
        <f t="shared" si="41"/>
        <v>Y</v>
      </c>
      <c r="AQ49" s="253">
        <f t="shared" si="23"/>
        <v>10</v>
      </c>
      <c r="AR49" s="254">
        <f t="shared" si="42"/>
        <v>3</v>
      </c>
      <c r="AS49" s="255" t="str">
        <f t="shared" si="43"/>
        <v>Y</v>
      </c>
      <c r="AT49" s="320">
        <v>28</v>
      </c>
      <c r="AU49" s="254">
        <f t="shared" si="26"/>
        <v>3</v>
      </c>
      <c r="AV49" s="255" t="str">
        <f t="shared" si="27"/>
        <v>Y</v>
      </c>
    </row>
    <row r="50" spans="1:48" s="2" customFormat="1" ht="21" customHeight="1" thickBot="1">
      <c r="A50" s="251">
        <v>41</v>
      </c>
      <c r="B50" s="302" t="s">
        <v>388</v>
      </c>
      <c r="C50" s="290" t="s">
        <v>387</v>
      </c>
      <c r="D50" s="315">
        <v>6</v>
      </c>
      <c r="E50" s="252">
        <v>1</v>
      </c>
      <c r="F50" s="253">
        <f t="shared" si="29"/>
        <v>0</v>
      </c>
      <c r="G50" s="253" t="str">
        <f t="shared" si="0"/>
        <v>N</v>
      </c>
      <c r="H50" s="252">
        <v>5</v>
      </c>
      <c r="I50" s="253">
        <f t="shared" si="30"/>
        <v>3</v>
      </c>
      <c r="J50" s="253" t="str">
        <f t="shared" si="1"/>
        <v>Y</v>
      </c>
      <c r="K50" s="315">
        <v>10</v>
      </c>
      <c r="L50" s="254">
        <v>7</v>
      </c>
      <c r="M50" s="254">
        <f t="shared" si="31"/>
        <v>3</v>
      </c>
      <c r="N50" s="254" t="str">
        <f t="shared" si="32"/>
        <v>Y</v>
      </c>
      <c r="O50" s="254">
        <v>3</v>
      </c>
      <c r="P50" s="254">
        <f t="shared" si="33"/>
        <v>3</v>
      </c>
      <c r="Q50" s="255" t="str">
        <f t="shared" si="34"/>
        <v>Y</v>
      </c>
      <c r="R50" s="315">
        <v>9</v>
      </c>
      <c r="S50" s="254">
        <v>8</v>
      </c>
      <c r="T50" s="253">
        <f t="shared" si="2"/>
        <v>0</v>
      </c>
      <c r="U50" s="253" t="str">
        <f t="shared" si="3"/>
        <v>N</v>
      </c>
      <c r="V50" s="291">
        <v>1</v>
      </c>
      <c r="W50" s="253">
        <f t="shared" si="35"/>
        <v>3</v>
      </c>
      <c r="X50" s="253" t="str">
        <f t="shared" si="4"/>
        <v>Y</v>
      </c>
      <c r="Y50" s="315">
        <v>10</v>
      </c>
      <c r="Z50" s="254">
        <v>4</v>
      </c>
      <c r="AA50" s="254">
        <f t="shared" si="36"/>
        <v>3</v>
      </c>
      <c r="AB50" s="254" t="str">
        <f t="shared" si="37"/>
        <v>Y</v>
      </c>
      <c r="AC50" s="253">
        <f t="shared" si="28"/>
        <v>6</v>
      </c>
      <c r="AD50" s="254">
        <f t="shared" si="38"/>
        <v>3</v>
      </c>
      <c r="AE50" s="255" t="str">
        <f t="shared" si="5"/>
        <v>Y</v>
      </c>
      <c r="AF50" s="315">
        <v>9</v>
      </c>
      <c r="AG50" s="254">
        <v>5</v>
      </c>
      <c r="AH50" s="253">
        <f t="shared" si="39"/>
        <v>3</v>
      </c>
      <c r="AI50" s="253" t="str">
        <f t="shared" si="6"/>
        <v>Y</v>
      </c>
      <c r="AJ50" s="254">
        <v>4</v>
      </c>
      <c r="AK50" s="253">
        <f t="shared" si="40"/>
        <v>1</v>
      </c>
      <c r="AL50" s="253" t="str">
        <f t="shared" si="7"/>
        <v>N</v>
      </c>
      <c r="AM50" s="315">
        <v>18</v>
      </c>
      <c r="AN50" s="253">
        <v>8</v>
      </c>
      <c r="AO50" s="254">
        <f t="shared" si="8"/>
        <v>3</v>
      </c>
      <c r="AP50" s="254" t="str">
        <f t="shared" si="41"/>
        <v>Y</v>
      </c>
      <c r="AQ50" s="253">
        <f t="shared" si="23"/>
        <v>10</v>
      </c>
      <c r="AR50" s="254">
        <f t="shared" si="42"/>
        <v>3</v>
      </c>
      <c r="AS50" s="255" t="str">
        <f t="shared" si="43"/>
        <v>Y</v>
      </c>
      <c r="AT50" s="320">
        <v>18</v>
      </c>
      <c r="AU50" s="254">
        <f t="shared" si="26"/>
        <v>0</v>
      </c>
      <c r="AV50" s="255" t="str">
        <f t="shared" si="27"/>
        <v>N</v>
      </c>
    </row>
    <row r="51" spans="1:48" s="2" customFormat="1" ht="21" customHeight="1" thickBot="1">
      <c r="A51" s="251">
        <v>42</v>
      </c>
      <c r="B51" s="302" t="s">
        <v>390</v>
      </c>
      <c r="C51" s="290" t="s">
        <v>389</v>
      </c>
      <c r="D51" s="315">
        <v>17</v>
      </c>
      <c r="E51" s="252">
        <v>12</v>
      </c>
      <c r="F51" s="253">
        <f t="shared" si="29"/>
        <v>3</v>
      </c>
      <c r="G51" s="253" t="str">
        <f t="shared" si="0"/>
        <v>Y</v>
      </c>
      <c r="H51" s="252">
        <v>5</v>
      </c>
      <c r="I51" s="253">
        <f t="shared" si="30"/>
        <v>3</v>
      </c>
      <c r="J51" s="253" t="str">
        <f t="shared" si="1"/>
        <v>Y</v>
      </c>
      <c r="K51" s="315">
        <v>10</v>
      </c>
      <c r="L51" s="254">
        <v>7</v>
      </c>
      <c r="M51" s="254">
        <f t="shared" si="31"/>
        <v>3</v>
      </c>
      <c r="N51" s="254" t="str">
        <f t="shared" si="32"/>
        <v>Y</v>
      </c>
      <c r="O51" s="254">
        <v>3</v>
      </c>
      <c r="P51" s="254">
        <f t="shared" si="33"/>
        <v>3</v>
      </c>
      <c r="Q51" s="255" t="str">
        <f t="shared" si="34"/>
        <v>Y</v>
      </c>
      <c r="R51" s="315">
        <v>16</v>
      </c>
      <c r="S51" s="254">
        <v>10</v>
      </c>
      <c r="T51" s="253">
        <f t="shared" si="2"/>
        <v>3</v>
      </c>
      <c r="U51" s="253" t="str">
        <f t="shared" si="3"/>
        <v>Y</v>
      </c>
      <c r="V51" s="291">
        <v>6</v>
      </c>
      <c r="W51" s="253">
        <f t="shared" si="35"/>
        <v>3</v>
      </c>
      <c r="X51" s="253" t="str">
        <f t="shared" si="4"/>
        <v>Y</v>
      </c>
      <c r="Y51" s="315">
        <v>10</v>
      </c>
      <c r="Z51" s="254">
        <v>4</v>
      </c>
      <c r="AA51" s="254">
        <f t="shared" si="36"/>
        <v>3</v>
      </c>
      <c r="AB51" s="254" t="str">
        <f t="shared" si="37"/>
        <v>Y</v>
      </c>
      <c r="AC51" s="253">
        <f t="shared" si="28"/>
        <v>6</v>
      </c>
      <c r="AD51" s="254">
        <f t="shared" si="38"/>
        <v>3</v>
      </c>
      <c r="AE51" s="255" t="str">
        <f t="shared" si="5"/>
        <v>Y</v>
      </c>
      <c r="AF51" s="315">
        <v>17</v>
      </c>
      <c r="AG51" s="254">
        <v>10</v>
      </c>
      <c r="AH51" s="253">
        <f t="shared" si="39"/>
        <v>3</v>
      </c>
      <c r="AI51" s="253" t="str">
        <f t="shared" si="6"/>
        <v>Y</v>
      </c>
      <c r="AJ51" s="254">
        <v>7</v>
      </c>
      <c r="AK51" s="253">
        <f t="shared" si="40"/>
        <v>3</v>
      </c>
      <c r="AL51" s="253" t="str">
        <f t="shared" si="7"/>
        <v>Y</v>
      </c>
      <c r="AM51" s="315">
        <v>18</v>
      </c>
      <c r="AN51" s="253">
        <v>8</v>
      </c>
      <c r="AO51" s="254">
        <f t="shared" si="8"/>
        <v>3</v>
      </c>
      <c r="AP51" s="254" t="str">
        <f t="shared" si="41"/>
        <v>Y</v>
      </c>
      <c r="AQ51" s="253">
        <f t="shared" si="23"/>
        <v>10</v>
      </c>
      <c r="AR51" s="254">
        <f t="shared" si="42"/>
        <v>3</v>
      </c>
      <c r="AS51" s="255" t="str">
        <f t="shared" si="43"/>
        <v>Y</v>
      </c>
      <c r="AT51" s="320">
        <v>30</v>
      </c>
      <c r="AU51" s="254">
        <f t="shared" si="26"/>
        <v>3</v>
      </c>
      <c r="AV51" s="255" t="str">
        <f t="shared" si="27"/>
        <v>Y</v>
      </c>
    </row>
    <row r="52" spans="1:48" s="2" customFormat="1" ht="21" customHeight="1" thickBot="1">
      <c r="A52" s="251">
        <v>43</v>
      </c>
      <c r="B52" s="302" t="s">
        <v>392</v>
      </c>
      <c r="C52" s="290" t="s">
        <v>391</v>
      </c>
      <c r="D52" s="315">
        <v>11</v>
      </c>
      <c r="E52" s="252">
        <v>11</v>
      </c>
      <c r="F52" s="253">
        <f t="shared" si="29"/>
        <v>3</v>
      </c>
      <c r="G52" s="253" t="str">
        <f t="shared" si="0"/>
        <v>Y</v>
      </c>
      <c r="H52" s="252">
        <v>0</v>
      </c>
      <c r="I52" s="253">
        <f t="shared" si="30"/>
        <v>0</v>
      </c>
      <c r="J52" s="253" t="str">
        <f t="shared" si="1"/>
        <v>N</v>
      </c>
      <c r="K52" s="315">
        <v>10</v>
      </c>
      <c r="L52" s="254">
        <v>7</v>
      </c>
      <c r="M52" s="254">
        <f t="shared" si="31"/>
        <v>3</v>
      </c>
      <c r="N52" s="254" t="str">
        <f t="shared" si="32"/>
        <v>Y</v>
      </c>
      <c r="O52" s="254">
        <v>3</v>
      </c>
      <c r="P52" s="254">
        <f t="shared" si="33"/>
        <v>3</v>
      </c>
      <c r="Q52" s="255" t="str">
        <f t="shared" si="34"/>
        <v>Y</v>
      </c>
      <c r="R52" s="315">
        <v>9</v>
      </c>
      <c r="S52" s="254">
        <v>9</v>
      </c>
      <c r="T52" s="253">
        <f t="shared" si="2"/>
        <v>0</v>
      </c>
      <c r="U52" s="253" t="str">
        <f t="shared" si="3"/>
        <v>N</v>
      </c>
      <c r="V52" s="291">
        <v>0</v>
      </c>
      <c r="W52" s="253">
        <f t="shared" si="35"/>
        <v>3</v>
      </c>
      <c r="X52" s="253" t="str">
        <f t="shared" si="4"/>
        <v>Y</v>
      </c>
      <c r="Y52" s="315">
        <v>5</v>
      </c>
      <c r="Z52" s="254">
        <v>2</v>
      </c>
      <c r="AA52" s="254">
        <f t="shared" si="36"/>
        <v>3</v>
      </c>
      <c r="AB52" s="254" t="str">
        <f t="shared" si="37"/>
        <v>Y</v>
      </c>
      <c r="AC52" s="253">
        <f t="shared" si="28"/>
        <v>3</v>
      </c>
      <c r="AD52" s="254">
        <f t="shared" si="38"/>
        <v>3</v>
      </c>
      <c r="AE52" s="255" t="str">
        <f t="shared" si="5"/>
        <v>Y</v>
      </c>
      <c r="AF52" s="315">
        <v>9</v>
      </c>
      <c r="AG52" s="254">
        <v>9</v>
      </c>
      <c r="AH52" s="253">
        <f t="shared" si="39"/>
        <v>3</v>
      </c>
      <c r="AI52" s="253" t="str">
        <f t="shared" si="6"/>
        <v>Y</v>
      </c>
      <c r="AJ52" s="254">
        <v>0</v>
      </c>
      <c r="AK52" s="253">
        <f t="shared" si="40"/>
        <v>0</v>
      </c>
      <c r="AL52" s="253" t="str">
        <f t="shared" si="7"/>
        <v>N</v>
      </c>
      <c r="AM52" s="315">
        <v>18</v>
      </c>
      <c r="AN52" s="253">
        <v>8</v>
      </c>
      <c r="AO52" s="254">
        <f t="shared" si="8"/>
        <v>3</v>
      </c>
      <c r="AP52" s="254" t="str">
        <f t="shared" si="41"/>
        <v>Y</v>
      </c>
      <c r="AQ52" s="253">
        <f t="shared" si="23"/>
        <v>10</v>
      </c>
      <c r="AR52" s="254">
        <f t="shared" si="42"/>
        <v>3</v>
      </c>
      <c r="AS52" s="255" t="str">
        <f t="shared" si="43"/>
        <v>Y</v>
      </c>
      <c r="AT52" s="320">
        <v>25</v>
      </c>
      <c r="AU52" s="254">
        <f t="shared" si="26"/>
        <v>3</v>
      </c>
      <c r="AV52" s="255" t="str">
        <f t="shared" si="27"/>
        <v>Y</v>
      </c>
    </row>
    <row r="53" spans="1:48" s="2" customFormat="1" ht="21" customHeight="1" thickBot="1">
      <c r="A53" s="251">
        <v>44</v>
      </c>
      <c r="B53" s="302" t="s">
        <v>394</v>
      </c>
      <c r="C53" s="290" t="s">
        <v>393</v>
      </c>
      <c r="D53" s="315">
        <v>15</v>
      </c>
      <c r="E53" s="252">
        <v>10</v>
      </c>
      <c r="F53" s="253">
        <f t="shared" si="29"/>
        <v>3</v>
      </c>
      <c r="G53" s="253" t="str">
        <f t="shared" si="0"/>
        <v>Y</v>
      </c>
      <c r="H53" s="252">
        <v>5</v>
      </c>
      <c r="I53" s="253">
        <f t="shared" si="30"/>
        <v>3</v>
      </c>
      <c r="J53" s="253" t="str">
        <f t="shared" si="1"/>
        <v>Y</v>
      </c>
      <c r="K53" s="315">
        <v>10</v>
      </c>
      <c r="L53" s="254">
        <v>7</v>
      </c>
      <c r="M53" s="254">
        <f t="shared" si="31"/>
        <v>3</v>
      </c>
      <c r="N53" s="254" t="str">
        <f t="shared" si="32"/>
        <v>Y</v>
      </c>
      <c r="O53" s="254">
        <v>3</v>
      </c>
      <c r="P53" s="254">
        <f t="shared" si="33"/>
        <v>3</v>
      </c>
      <c r="Q53" s="255" t="str">
        <f t="shared" si="34"/>
        <v>Y</v>
      </c>
      <c r="R53" s="315">
        <v>16</v>
      </c>
      <c r="S53" s="254">
        <v>9</v>
      </c>
      <c r="T53" s="253">
        <f t="shared" si="2"/>
        <v>3</v>
      </c>
      <c r="U53" s="253" t="str">
        <f t="shared" si="3"/>
        <v>Y</v>
      </c>
      <c r="V53" s="291">
        <v>7</v>
      </c>
      <c r="W53" s="253">
        <f t="shared" si="35"/>
        <v>3</v>
      </c>
      <c r="X53" s="253" t="str">
        <f t="shared" si="4"/>
        <v>Y</v>
      </c>
      <c r="Y53" s="315">
        <v>9</v>
      </c>
      <c r="Z53" s="254">
        <v>3</v>
      </c>
      <c r="AA53" s="254">
        <f t="shared" si="36"/>
        <v>3</v>
      </c>
      <c r="AB53" s="254" t="str">
        <f t="shared" si="37"/>
        <v>Y</v>
      </c>
      <c r="AC53" s="253">
        <f t="shared" si="28"/>
        <v>6</v>
      </c>
      <c r="AD53" s="254">
        <f t="shared" si="38"/>
        <v>3</v>
      </c>
      <c r="AE53" s="255" t="str">
        <f t="shared" si="5"/>
        <v>Y</v>
      </c>
      <c r="AF53" s="315">
        <v>18</v>
      </c>
      <c r="AG53" s="254">
        <v>10</v>
      </c>
      <c r="AH53" s="253">
        <f t="shared" si="39"/>
        <v>3</v>
      </c>
      <c r="AI53" s="253" t="str">
        <f t="shared" si="6"/>
        <v>Y</v>
      </c>
      <c r="AJ53" s="254">
        <v>8</v>
      </c>
      <c r="AK53" s="253">
        <f t="shared" si="40"/>
        <v>3</v>
      </c>
      <c r="AL53" s="253" t="str">
        <f t="shared" si="7"/>
        <v>Y</v>
      </c>
      <c r="AM53" s="315">
        <v>20</v>
      </c>
      <c r="AN53" s="253">
        <v>10</v>
      </c>
      <c r="AO53" s="254">
        <f t="shared" si="8"/>
        <v>3</v>
      </c>
      <c r="AP53" s="254" t="str">
        <f t="shared" si="41"/>
        <v>Y</v>
      </c>
      <c r="AQ53" s="253">
        <f t="shared" si="23"/>
        <v>10</v>
      </c>
      <c r="AR53" s="254">
        <f t="shared" si="42"/>
        <v>3</v>
      </c>
      <c r="AS53" s="255" t="str">
        <f t="shared" si="43"/>
        <v>Y</v>
      </c>
      <c r="AT53" s="320">
        <v>18</v>
      </c>
      <c r="AU53" s="254">
        <f t="shared" si="26"/>
        <v>0</v>
      </c>
      <c r="AV53" s="255" t="str">
        <f t="shared" si="27"/>
        <v>N</v>
      </c>
    </row>
    <row r="54" spans="1:48" s="2" customFormat="1" ht="36" customHeight="1" thickBot="1">
      <c r="A54" s="251">
        <v>45</v>
      </c>
      <c r="B54" s="302" t="s">
        <v>396</v>
      </c>
      <c r="C54" s="301" t="s">
        <v>395</v>
      </c>
      <c r="D54" s="315">
        <v>18</v>
      </c>
      <c r="E54" s="252">
        <v>13</v>
      </c>
      <c r="F54" s="253">
        <f t="shared" si="29"/>
        <v>3</v>
      </c>
      <c r="G54" s="253" t="str">
        <f t="shared" si="0"/>
        <v>Y</v>
      </c>
      <c r="H54" s="252">
        <v>5</v>
      </c>
      <c r="I54" s="253">
        <f t="shared" si="30"/>
        <v>3</v>
      </c>
      <c r="J54" s="253" t="str">
        <f t="shared" si="1"/>
        <v>Y</v>
      </c>
      <c r="K54" s="315">
        <v>10</v>
      </c>
      <c r="L54" s="254">
        <v>7</v>
      </c>
      <c r="M54" s="254">
        <f t="shared" si="31"/>
        <v>3</v>
      </c>
      <c r="N54" s="254" t="str">
        <f t="shared" si="32"/>
        <v>Y</v>
      </c>
      <c r="O54" s="254">
        <v>3</v>
      </c>
      <c r="P54" s="254">
        <f t="shared" si="33"/>
        <v>3</v>
      </c>
      <c r="Q54" s="255" t="str">
        <f t="shared" si="34"/>
        <v>Y</v>
      </c>
      <c r="R54" s="315">
        <v>17</v>
      </c>
      <c r="S54" s="254">
        <v>9</v>
      </c>
      <c r="T54" s="253">
        <f t="shared" si="2"/>
        <v>3</v>
      </c>
      <c r="U54" s="253" t="str">
        <f t="shared" si="3"/>
        <v>Y</v>
      </c>
      <c r="V54" s="291">
        <v>8</v>
      </c>
      <c r="W54" s="253">
        <f t="shared" si="35"/>
        <v>3</v>
      </c>
      <c r="X54" s="253" t="str">
        <f t="shared" si="4"/>
        <v>Y</v>
      </c>
      <c r="Y54" s="315">
        <v>10</v>
      </c>
      <c r="Z54" s="254">
        <v>4</v>
      </c>
      <c r="AA54" s="254">
        <f t="shared" si="36"/>
        <v>3</v>
      </c>
      <c r="AB54" s="254" t="str">
        <f t="shared" si="37"/>
        <v>Y</v>
      </c>
      <c r="AC54" s="253">
        <f t="shared" si="28"/>
        <v>6</v>
      </c>
      <c r="AD54" s="254">
        <f t="shared" si="38"/>
        <v>3</v>
      </c>
      <c r="AE54" s="255" t="str">
        <f t="shared" si="5"/>
        <v>Y</v>
      </c>
      <c r="AF54" s="315">
        <v>20</v>
      </c>
      <c r="AG54" s="254">
        <v>10</v>
      </c>
      <c r="AH54" s="253">
        <f t="shared" si="39"/>
        <v>3</v>
      </c>
      <c r="AI54" s="253" t="str">
        <f t="shared" si="6"/>
        <v>Y</v>
      </c>
      <c r="AJ54" s="254">
        <v>10</v>
      </c>
      <c r="AK54" s="253">
        <f t="shared" si="40"/>
        <v>3</v>
      </c>
      <c r="AL54" s="253" t="str">
        <f t="shared" si="7"/>
        <v>Y</v>
      </c>
      <c r="AM54" s="315">
        <v>18</v>
      </c>
      <c r="AN54" s="253">
        <v>8</v>
      </c>
      <c r="AO54" s="254">
        <f t="shared" si="8"/>
        <v>3</v>
      </c>
      <c r="AP54" s="254" t="str">
        <f t="shared" si="41"/>
        <v>Y</v>
      </c>
      <c r="AQ54" s="253">
        <f t="shared" si="23"/>
        <v>10</v>
      </c>
      <c r="AR54" s="254">
        <f t="shared" si="42"/>
        <v>3</v>
      </c>
      <c r="AS54" s="255" t="str">
        <f t="shared" si="43"/>
        <v>Y</v>
      </c>
      <c r="AT54" s="320">
        <v>27</v>
      </c>
      <c r="AU54" s="254">
        <f t="shared" si="26"/>
        <v>3</v>
      </c>
      <c r="AV54" s="255" t="str">
        <f t="shared" si="27"/>
        <v>Y</v>
      </c>
    </row>
    <row r="55" spans="1:48" s="2" customFormat="1" ht="21" customHeight="1" thickBot="1">
      <c r="A55" s="251">
        <v>46</v>
      </c>
      <c r="B55" s="302" t="s">
        <v>398</v>
      </c>
      <c r="C55" s="290" t="s">
        <v>397</v>
      </c>
      <c r="D55" s="315">
        <v>12</v>
      </c>
      <c r="E55" s="252">
        <v>10</v>
      </c>
      <c r="F55" s="253">
        <f t="shared" si="29"/>
        <v>3</v>
      </c>
      <c r="G55" s="253" t="str">
        <f t="shared" si="0"/>
        <v>Y</v>
      </c>
      <c r="H55" s="252">
        <v>2</v>
      </c>
      <c r="I55" s="253">
        <f t="shared" si="30"/>
        <v>1</v>
      </c>
      <c r="J55" s="253" t="str">
        <f t="shared" si="1"/>
        <v>N</v>
      </c>
      <c r="K55" s="315">
        <v>10</v>
      </c>
      <c r="L55" s="254">
        <v>7</v>
      </c>
      <c r="M55" s="254">
        <f t="shared" si="31"/>
        <v>3</v>
      </c>
      <c r="N55" s="254" t="str">
        <f t="shared" si="32"/>
        <v>Y</v>
      </c>
      <c r="O55" s="254">
        <v>3</v>
      </c>
      <c r="P55" s="254">
        <f t="shared" si="33"/>
        <v>3</v>
      </c>
      <c r="Q55" s="255" t="str">
        <f t="shared" si="34"/>
        <v>Y</v>
      </c>
      <c r="R55" s="315">
        <v>5</v>
      </c>
      <c r="S55" s="254">
        <v>5</v>
      </c>
      <c r="T55" s="253">
        <f t="shared" si="2"/>
        <v>0</v>
      </c>
      <c r="U55" s="253" t="str">
        <f t="shared" si="3"/>
        <v>N</v>
      </c>
      <c r="V55" s="291">
        <v>0</v>
      </c>
      <c r="W55" s="253">
        <f t="shared" si="35"/>
        <v>3</v>
      </c>
      <c r="X55" s="253" t="str">
        <f t="shared" si="4"/>
        <v>Y</v>
      </c>
      <c r="Y55" s="315">
        <v>6</v>
      </c>
      <c r="Z55" s="254">
        <v>2</v>
      </c>
      <c r="AA55" s="254">
        <f t="shared" si="36"/>
        <v>3</v>
      </c>
      <c r="AB55" s="254" t="str">
        <f t="shared" si="37"/>
        <v>Y</v>
      </c>
      <c r="AC55" s="253">
        <f t="shared" si="28"/>
        <v>4</v>
      </c>
      <c r="AD55" s="254">
        <f t="shared" si="38"/>
        <v>3</v>
      </c>
      <c r="AE55" s="255" t="str">
        <f t="shared" si="5"/>
        <v>Y</v>
      </c>
      <c r="AF55" s="315">
        <v>17</v>
      </c>
      <c r="AG55" s="254">
        <v>9</v>
      </c>
      <c r="AH55" s="253">
        <f t="shared" si="39"/>
        <v>3</v>
      </c>
      <c r="AI55" s="253" t="str">
        <f t="shared" si="6"/>
        <v>Y</v>
      </c>
      <c r="AJ55" s="254">
        <v>8</v>
      </c>
      <c r="AK55" s="253">
        <f t="shared" si="40"/>
        <v>3</v>
      </c>
      <c r="AL55" s="253" t="str">
        <f t="shared" si="7"/>
        <v>Y</v>
      </c>
      <c r="AM55" s="315">
        <v>18</v>
      </c>
      <c r="AN55" s="253">
        <v>8</v>
      </c>
      <c r="AO55" s="254">
        <f t="shared" si="8"/>
        <v>3</v>
      </c>
      <c r="AP55" s="254" t="str">
        <f t="shared" si="41"/>
        <v>Y</v>
      </c>
      <c r="AQ55" s="253">
        <f t="shared" si="23"/>
        <v>10</v>
      </c>
      <c r="AR55" s="254">
        <f t="shared" si="42"/>
        <v>3</v>
      </c>
      <c r="AS55" s="255" t="str">
        <f t="shared" si="43"/>
        <v>Y</v>
      </c>
      <c r="AT55" s="320">
        <v>31</v>
      </c>
      <c r="AU55" s="254">
        <f t="shared" si="26"/>
        <v>3</v>
      </c>
      <c r="AV55" s="255" t="str">
        <f t="shared" si="27"/>
        <v>Y</v>
      </c>
    </row>
    <row r="56" spans="1:48" s="2" customFormat="1" ht="21" customHeight="1" thickBot="1">
      <c r="A56" s="251">
        <v>47</v>
      </c>
      <c r="B56" s="302" t="s">
        <v>400</v>
      </c>
      <c r="C56" s="290" t="s">
        <v>399</v>
      </c>
      <c r="D56" s="315">
        <v>12</v>
      </c>
      <c r="E56" s="252">
        <v>10</v>
      </c>
      <c r="F56" s="253">
        <f t="shared" si="29"/>
        <v>3</v>
      </c>
      <c r="G56" s="253" t="str">
        <f t="shared" si="0"/>
        <v>Y</v>
      </c>
      <c r="H56" s="252">
        <v>2</v>
      </c>
      <c r="I56" s="253">
        <f t="shared" si="30"/>
        <v>1</v>
      </c>
      <c r="J56" s="253" t="str">
        <f t="shared" si="1"/>
        <v>N</v>
      </c>
      <c r="K56" s="315">
        <v>10</v>
      </c>
      <c r="L56" s="254">
        <v>7</v>
      </c>
      <c r="M56" s="254">
        <f t="shared" si="31"/>
        <v>3</v>
      </c>
      <c r="N56" s="254" t="str">
        <f t="shared" si="32"/>
        <v>Y</v>
      </c>
      <c r="O56" s="254">
        <v>3</v>
      </c>
      <c r="P56" s="254">
        <f t="shared" si="33"/>
        <v>3</v>
      </c>
      <c r="Q56" s="255" t="str">
        <f t="shared" si="34"/>
        <v>Y</v>
      </c>
      <c r="R56" s="315">
        <v>12</v>
      </c>
      <c r="S56" s="254">
        <v>9</v>
      </c>
      <c r="T56" s="253">
        <f t="shared" si="2"/>
        <v>0</v>
      </c>
      <c r="U56" s="253" t="str">
        <f t="shared" si="3"/>
        <v>N</v>
      </c>
      <c r="V56" s="291">
        <v>3</v>
      </c>
      <c r="W56" s="253">
        <f t="shared" si="35"/>
        <v>3</v>
      </c>
      <c r="X56" s="253" t="str">
        <f t="shared" si="4"/>
        <v>Y</v>
      </c>
      <c r="Y56" s="315">
        <v>7</v>
      </c>
      <c r="Z56" s="254">
        <v>3</v>
      </c>
      <c r="AA56" s="254">
        <f t="shared" si="36"/>
        <v>3</v>
      </c>
      <c r="AB56" s="254" t="str">
        <f t="shared" si="37"/>
        <v>Y</v>
      </c>
      <c r="AC56" s="253">
        <f t="shared" si="28"/>
        <v>4</v>
      </c>
      <c r="AD56" s="254">
        <f t="shared" si="38"/>
        <v>3</v>
      </c>
      <c r="AE56" s="255" t="str">
        <f t="shared" si="5"/>
        <v>Y</v>
      </c>
      <c r="AF56" s="315">
        <v>9</v>
      </c>
      <c r="AG56" s="254">
        <v>5</v>
      </c>
      <c r="AH56" s="253">
        <f t="shared" si="39"/>
        <v>3</v>
      </c>
      <c r="AI56" s="253" t="str">
        <f t="shared" si="6"/>
        <v>Y</v>
      </c>
      <c r="AJ56" s="254">
        <v>4</v>
      </c>
      <c r="AK56" s="253">
        <f t="shared" si="40"/>
        <v>1</v>
      </c>
      <c r="AL56" s="253" t="str">
        <f t="shared" si="7"/>
        <v>N</v>
      </c>
      <c r="AM56" s="315">
        <v>16</v>
      </c>
      <c r="AN56" s="253">
        <v>6</v>
      </c>
      <c r="AO56" s="254">
        <f t="shared" si="8"/>
        <v>3</v>
      </c>
      <c r="AP56" s="254" t="str">
        <f t="shared" si="41"/>
        <v>Y</v>
      </c>
      <c r="AQ56" s="253">
        <f t="shared" si="23"/>
        <v>10</v>
      </c>
      <c r="AR56" s="254">
        <f t="shared" si="42"/>
        <v>3</v>
      </c>
      <c r="AS56" s="255" t="str">
        <f t="shared" si="43"/>
        <v>Y</v>
      </c>
      <c r="AT56" s="320">
        <v>25</v>
      </c>
      <c r="AU56" s="254">
        <f t="shared" si="26"/>
        <v>3</v>
      </c>
      <c r="AV56" s="255" t="str">
        <f t="shared" si="27"/>
        <v>Y</v>
      </c>
    </row>
    <row r="57" spans="1:48" s="2" customFormat="1" ht="21" customHeight="1" thickBot="1">
      <c r="A57" s="251">
        <v>48</v>
      </c>
      <c r="B57" s="302" t="s">
        <v>402</v>
      </c>
      <c r="C57" s="290" t="s">
        <v>401</v>
      </c>
      <c r="D57" s="315">
        <v>10</v>
      </c>
      <c r="E57" s="252">
        <v>10</v>
      </c>
      <c r="F57" s="253">
        <f t="shared" si="29"/>
        <v>3</v>
      </c>
      <c r="G57" s="253" t="str">
        <f t="shared" si="0"/>
        <v>Y</v>
      </c>
      <c r="H57" s="252">
        <v>0</v>
      </c>
      <c r="I57" s="253">
        <f t="shared" si="30"/>
        <v>0</v>
      </c>
      <c r="J57" s="253" t="str">
        <f t="shared" si="1"/>
        <v>N</v>
      </c>
      <c r="K57" s="315">
        <v>10</v>
      </c>
      <c r="L57" s="254">
        <v>7</v>
      </c>
      <c r="M57" s="254">
        <f t="shared" si="31"/>
        <v>3</v>
      </c>
      <c r="N57" s="254" t="str">
        <f t="shared" si="32"/>
        <v>Y</v>
      </c>
      <c r="O57" s="254">
        <v>3</v>
      </c>
      <c r="P57" s="254">
        <f t="shared" si="33"/>
        <v>3</v>
      </c>
      <c r="Q57" s="255" t="str">
        <f t="shared" si="34"/>
        <v>Y</v>
      </c>
      <c r="R57" s="315">
        <v>8</v>
      </c>
      <c r="S57" s="254">
        <v>8</v>
      </c>
      <c r="T57" s="253">
        <f t="shared" si="2"/>
        <v>0</v>
      </c>
      <c r="U57" s="253" t="str">
        <f t="shared" si="3"/>
        <v>N</v>
      </c>
      <c r="V57" s="291">
        <v>0</v>
      </c>
      <c r="W57" s="253">
        <f t="shared" si="35"/>
        <v>3</v>
      </c>
      <c r="X57" s="253" t="str">
        <f t="shared" si="4"/>
        <v>Y</v>
      </c>
      <c r="Y57" s="315">
        <v>9</v>
      </c>
      <c r="Z57" s="254">
        <v>3</v>
      </c>
      <c r="AA57" s="254">
        <f t="shared" si="36"/>
        <v>3</v>
      </c>
      <c r="AB57" s="254" t="str">
        <f t="shared" si="37"/>
        <v>Y</v>
      </c>
      <c r="AC57" s="253">
        <f t="shared" si="28"/>
        <v>6</v>
      </c>
      <c r="AD57" s="254">
        <f t="shared" si="38"/>
        <v>3</v>
      </c>
      <c r="AE57" s="255" t="str">
        <f t="shared" si="5"/>
        <v>Y</v>
      </c>
      <c r="AF57" s="315">
        <v>10</v>
      </c>
      <c r="AG57" s="254">
        <v>6</v>
      </c>
      <c r="AH57" s="253">
        <f t="shared" si="39"/>
        <v>3</v>
      </c>
      <c r="AI57" s="253" t="str">
        <f t="shared" si="6"/>
        <v>Y</v>
      </c>
      <c r="AJ57" s="254">
        <v>4</v>
      </c>
      <c r="AK57" s="253">
        <f t="shared" si="40"/>
        <v>1</v>
      </c>
      <c r="AL57" s="253" t="str">
        <f t="shared" si="7"/>
        <v>N</v>
      </c>
      <c r="AM57" s="315">
        <v>18</v>
      </c>
      <c r="AN57" s="253">
        <v>8</v>
      </c>
      <c r="AO57" s="254">
        <f t="shared" si="8"/>
        <v>3</v>
      </c>
      <c r="AP57" s="254" t="str">
        <f t="shared" si="41"/>
        <v>Y</v>
      </c>
      <c r="AQ57" s="253">
        <f t="shared" si="23"/>
        <v>10</v>
      </c>
      <c r="AR57" s="254">
        <f t="shared" si="42"/>
        <v>3</v>
      </c>
      <c r="AS57" s="255" t="str">
        <f t="shared" si="43"/>
        <v>Y</v>
      </c>
      <c r="AT57" s="320">
        <v>19</v>
      </c>
      <c r="AU57" s="254">
        <f t="shared" si="26"/>
        <v>0</v>
      </c>
      <c r="AV57" s="255" t="str">
        <f t="shared" si="27"/>
        <v>N</v>
      </c>
    </row>
    <row r="58" spans="1:48" s="2" customFormat="1" ht="21" customHeight="1" thickBot="1">
      <c r="A58" s="251">
        <v>49</v>
      </c>
      <c r="B58" s="302" t="s">
        <v>404</v>
      </c>
      <c r="C58" s="290" t="s">
        <v>403</v>
      </c>
      <c r="D58" s="315">
        <v>9</v>
      </c>
      <c r="E58" s="252">
        <v>4</v>
      </c>
      <c r="F58" s="253">
        <f t="shared" si="29"/>
        <v>0</v>
      </c>
      <c r="G58" s="253" t="str">
        <f t="shared" si="0"/>
        <v>N</v>
      </c>
      <c r="H58" s="252">
        <v>5</v>
      </c>
      <c r="I58" s="253">
        <f t="shared" si="30"/>
        <v>3</v>
      </c>
      <c r="J58" s="253" t="str">
        <f t="shared" si="1"/>
        <v>Y</v>
      </c>
      <c r="K58" s="315">
        <v>10</v>
      </c>
      <c r="L58" s="254">
        <v>7</v>
      </c>
      <c r="M58" s="254">
        <f t="shared" si="31"/>
        <v>3</v>
      </c>
      <c r="N58" s="254" t="str">
        <f t="shared" si="32"/>
        <v>Y</v>
      </c>
      <c r="O58" s="254">
        <v>3</v>
      </c>
      <c r="P58" s="254">
        <f t="shared" si="33"/>
        <v>3</v>
      </c>
      <c r="Q58" s="255" t="str">
        <f t="shared" si="34"/>
        <v>Y</v>
      </c>
      <c r="R58" s="315">
        <v>13</v>
      </c>
      <c r="S58" s="254">
        <v>8</v>
      </c>
      <c r="T58" s="253">
        <f t="shared" si="2"/>
        <v>3</v>
      </c>
      <c r="U58" s="253" t="str">
        <f t="shared" si="3"/>
        <v>Y</v>
      </c>
      <c r="V58" s="291">
        <v>5</v>
      </c>
      <c r="W58" s="253">
        <f t="shared" si="35"/>
        <v>3</v>
      </c>
      <c r="X58" s="253" t="str">
        <f t="shared" si="4"/>
        <v>Y</v>
      </c>
      <c r="Y58" s="315">
        <v>10</v>
      </c>
      <c r="Z58" s="254">
        <v>4</v>
      </c>
      <c r="AA58" s="254">
        <f t="shared" si="36"/>
        <v>3</v>
      </c>
      <c r="AB58" s="254" t="str">
        <f t="shared" si="37"/>
        <v>Y</v>
      </c>
      <c r="AC58" s="253">
        <f t="shared" si="28"/>
        <v>6</v>
      </c>
      <c r="AD58" s="254">
        <f t="shared" si="38"/>
        <v>3</v>
      </c>
      <c r="AE58" s="255" t="str">
        <f t="shared" si="5"/>
        <v>Y</v>
      </c>
      <c r="AF58" s="315">
        <v>11</v>
      </c>
      <c r="AG58" s="254">
        <v>5</v>
      </c>
      <c r="AH58" s="253">
        <f t="shared" si="39"/>
        <v>3</v>
      </c>
      <c r="AI58" s="253" t="str">
        <f t="shared" si="6"/>
        <v>Y</v>
      </c>
      <c r="AJ58" s="254">
        <v>6</v>
      </c>
      <c r="AK58" s="253">
        <f t="shared" si="40"/>
        <v>3</v>
      </c>
      <c r="AL58" s="253" t="str">
        <f t="shared" si="7"/>
        <v>Y</v>
      </c>
      <c r="AM58" s="315">
        <v>18</v>
      </c>
      <c r="AN58" s="253">
        <v>8</v>
      </c>
      <c r="AO58" s="254">
        <f t="shared" si="8"/>
        <v>3</v>
      </c>
      <c r="AP58" s="254" t="str">
        <f t="shared" si="41"/>
        <v>Y</v>
      </c>
      <c r="AQ58" s="253">
        <f t="shared" si="23"/>
        <v>10</v>
      </c>
      <c r="AR58" s="254">
        <f t="shared" si="42"/>
        <v>3</v>
      </c>
      <c r="AS58" s="255" t="str">
        <f t="shared" si="43"/>
        <v>Y</v>
      </c>
      <c r="AT58" s="324">
        <v>23</v>
      </c>
      <c r="AU58" s="254">
        <f t="shared" si="26"/>
        <v>2</v>
      </c>
      <c r="AV58" s="255" t="str">
        <f t="shared" si="27"/>
        <v>N</v>
      </c>
    </row>
    <row r="59" spans="1:48" s="2" customFormat="1" ht="21" customHeight="1" thickBot="1">
      <c r="A59" s="251">
        <v>50</v>
      </c>
      <c r="B59" s="302" t="s">
        <v>406</v>
      </c>
      <c r="C59" s="290" t="s">
        <v>405</v>
      </c>
      <c r="D59" s="315">
        <v>5</v>
      </c>
      <c r="E59" s="252">
        <v>5</v>
      </c>
      <c r="F59" s="253">
        <f t="shared" si="29"/>
        <v>0</v>
      </c>
      <c r="G59" s="253" t="str">
        <f t="shared" si="0"/>
        <v>N</v>
      </c>
      <c r="H59" s="252">
        <v>0</v>
      </c>
      <c r="I59" s="253">
        <f t="shared" si="30"/>
        <v>0</v>
      </c>
      <c r="J59" s="253" t="str">
        <f t="shared" si="1"/>
        <v>N</v>
      </c>
      <c r="K59" s="315">
        <v>7</v>
      </c>
      <c r="L59" s="254">
        <v>5</v>
      </c>
      <c r="M59" s="254">
        <f t="shared" si="31"/>
        <v>3</v>
      </c>
      <c r="N59" s="254" t="str">
        <f t="shared" si="32"/>
        <v>Y</v>
      </c>
      <c r="O59" s="254">
        <v>2</v>
      </c>
      <c r="P59" s="254">
        <f t="shared" si="33"/>
        <v>3</v>
      </c>
      <c r="Q59" s="255" t="str">
        <f t="shared" si="34"/>
        <v>Y</v>
      </c>
      <c r="R59" s="315">
        <v>6</v>
      </c>
      <c r="S59" s="254">
        <v>6</v>
      </c>
      <c r="T59" s="253">
        <f t="shared" si="2"/>
        <v>0</v>
      </c>
      <c r="U59" s="253" t="str">
        <f t="shared" si="3"/>
        <v>N</v>
      </c>
      <c r="V59" s="291">
        <v>0</v>
      </c>
      <c r="W59" s="253">
        <f t="shared" si="35"/>
        <v>3</v>
      </c>
      <c r="X59" s="253" t="str">
        <f t="shared" si="4"/>
        <v>Y</v>
      </c>
      <c r="Y59" s="315">
        <v>9</v>
      </c>
      <c r="Z59" s="254">
        <v>3</v>
      </c>
      <c r="AA59" s="254">
        <f t="shared" si="36"/>
        <v>3</v>
      </c>
      <c r="AB59" s="254" t="str">
        <f t="shared" si="37"/>
        <v>Y</v>
      </c>
      <c r="AC59" s="253">
        <f t="shared" si="28"/>
        <v>6</v>
      </c>
      <c r="AD59" s="254">
        <f t="shared" si="38"/>
        <v>3</v>
      </c>
      <c r="AE59" s="255" t="str">
        <f t="shared" si="5"/>
        <v>Y</v>
      </c>
      <c r="AF59" s="315">
        <v>12</v>
      </c>
      <c r="AG59" s="254">
        <v>10</v>
      </c>
      <c r="AH59" s="253">
        <f t="shared" si="39"/>
        <v>3</v>
      </c>
      <c r="AI59" s="253" t="str">
        <f t="shared" si="6"/>
        <v>Y</v>
      </c>
      <c r="AJ59" s="254">
        <v>2</v>
      </c>
      <c r="AK59" s="253">
        <f t="shared" si="40"/>
        <v>0</v>
      </c>
      <c r="AL59" s="253" t="str">
        <f t="shared" si="7"/>
        <v>N</v>
      </c>
      <c r="AM59" s="315">
        <v>18</v>
      </c>
      <c r="AN59" s="253">
        <v>8</v>
      </c>
      <c r="AO59" s="254">
        <f t="shared" si="8"/>
        <v>3</v>
      </c>
      <c r="AP59" s="254" t="str">
        <f t="shared" si="41"/>
        <v>Y</v>
      </c>
      <c r="AQ59" s="253">
        <f t="shared" si="23"/>
        <v>10</v>
      </c>
      <c r="AR59" s="254">
        <f t="shared" si="42"/>
        <v>3</v>
      </c>
      <c r="AS59" s="255" t="str">
        <f t="shared" si="43"/>
        <v>Y</v>
      </c>
      <c r="AT59" s="324">
        <v>22</v>
      </c>
      <c r="AU59" s="254">
        <f t="shared" si="26"/>
        <v>1</v>
      </c>
      <c r="AV59" s="255" t="str">
        <f t="shared" si="27"/>
        <v>N</v>
      </c>
    </row>
    <row r="60" spans="1:48" s="2" customFormat="1" ht="31.5" customHeight="1" thickBot="1">
      <c r="A60" s="251">
        <v>51</v>
      </c>
      <c r="B60" s="302" t="s">
        <v>408</v>
      </c>
      <c r="C60" s="301" t="s">
        <v>407</v>
      </c>
      <c r="D60" s="315">
        <v>19</v>
      </c>
      <c r="E60" s="252">
        <v>14</v>
      </c>
      <c r="F60" s="253">
        <f t="shared" si="29"/>
        <v>3</v>
      </c>
      <c r="G60" s="253" t="str">
        <f t="shared" si="0"/>
        <v>Y</v>
      </c>
      <c r="H60" s="252">
        <v>5</v>
      </c>
      <c r="I60" s="253">
        <f t="shared" si="30"/>
        <v>3</v>
      </c>
      <c r="J60" s="253" t="str">
        <f t="shared" si="1"/>
        <v>Y</v>
      </c>
      <c r="K60" s="315">
        <v>8</v>
      </c>
      <c r="L60" s="254">
        <v>6</v>
      </c>
      <c r="M60" s="254">
        <f t="shared" si="31"/>
        <v>3</v>
      </c>
      <c r="N60" s="254" t="str">
        <f t="shared" si="32"/>
        <v>Y</v>
      </c>
      <c r="O60" s="254">
        <v>2</v>
      </c>
      <c r="P60" s="254">
        <f t="shared" si="33"/>
        <v>3</v>
      </c>
      <c r="Q60" s="255" t="str">
        <f t="shared" si="34"/>
        <v>Y</v>
      </c>
      <c r="R60" s="315">
        <v>19</v>
      </c>
      <c r="S60" s="254">
        <v>10</v>
      </c>
      <c r="T60" s="253">
        <f t="shared" si="2"/>
        <v>3</v>
      </c>
      <c r="U60" s="253" t="str">
        <f t="shared" si="3"/>
        <v>Y</v>
      </c>
      <c r="V60" s="291">
        <v>9</v>
      </c>
      <c r="W60" s="253">
        <f t="shared" si="35"/>
        <v>3</v>
      </c>
      <c r="X60" s="253" t="str">
        <f t="shared" si="4"/>
        <v>Y</v>
      </c>
      <c r="Y60" s="315">
        <v>10</v>
      </c>
      <c r="Z60" s="254">
        <v>4</v>
      </c>
      <c r="AA60" s="254">
        <f t="shared" si="36"/>
        <v>3</v>
      </c>
      <c r="AB60" s="254" t="str">
        <f t="shared" si="37"/>
        <v>Y</v>
      </c>
      <c r="AC60" s="253">
        <f t="shared" si="28"/>
        <v>6</v>
      </c>
      <c r="AD60" s="254">
        <f t="shared" si="38"/>
        <v>3</v>
      </c>
      <c r="AE60" s="255" t="str">
        <f t="shared" si="5"/>
        <v>Y</v>
      </c>
      <c r="AF60" s="315">
        <v>20</v>
      </c>
      <c r="AG60" s="254">
        <v>10</v>
      </c>
      <c r="AH60" s="253">
        <f t="shared" si="39"/>
        <v>3</v>
      </c>
      <c r="AI60" s="253" t="str">
        <f t="shared" si="6"/>
        <v>Y</v>
      </c>
      <c r="AJ60" s="254">
        <v>10</v>
      </c>
      <c r="AK60" s="253">
        <f t="shared" si="40"/>
        <v>3</v>
      </c>
      <c r="AL60" s="253" t="str">
        <f t="shared" si="7"/>
        <v>Y</v>
      </c>
      <c r="AM60" s="315">
        <v>19</v>
      </c>
      <c r="AN60" s="253">
        <v>9</v>
      </c>
      <c r="AO60" s="254">
        <f t="shared" si="8"/>
        <v>3</v>
      </c>
      <c r="AP60" s="254" t="str">
        <f t="shared" si="41"/>
        <v>Y</v>
      </c>
      <c r="AQ60" s="253">
        <f t="shared" si="23"/>
        <v>10</v>
      </c>
      <c r="AR60" s="254">
        <f t="shared" si="42"/>
        <v>3</v>
      </c>
      <c r="AS60" s="255" t="str">
        <f t="shared" si="43"/>
        <v>Y</v>
      </c>
      <c r="AT60" s="324">
        <v>40</v>
      </c>
      <c r="AU60" s="254">
        <f t="shared" si="26"/>
        <v>3</v>
      </c>
      <c r="AV60" s="255" t="str">
        <f t="shared" si="27"/>
        <v>Y</v>
      </c>
    </row>
    <row r="61" spans="1:48" s="2" customFormat="1" ht="21" customHeight="1" thickBot="1">
      <c r="A61" s="251">
        <v>52</v>
      </c>
      <c r="B61" s="302" t="s">
        <v>410</v>
      </c>
      <c r="C61" s="290" t="s">
        <v>409</v>
      </c>
      <c r="D61" s="315">
        <v>6</v>
      </c>
      <c r="E61" s="252">
        <v>6</v>
      </c>
      <c r="F61" s="253">
        <f t="shared" si="29"/>
        <v>1</v>
      </c>
      <c r="G61" s="253" t="str">
        <f t="shared" si="0"/>
        <v>N</v>
      </c>
      <c r="H61" s="252">
        <v>0</v>
      </c>
      <c r="I61" s="253">
        <f t="shared" si="30"/>
        <v>0</v>
      </c>
      <c r="J61" s="253" t="str">
        <f t="shared" si="1"/>
        <v>N</v>
      </c>
      <c r="K61" s="315">
        <v>10</v>
      </c>
      <c r="L61" s="254">
        <v>7</v>
      </c>
      <c r="M61" s="254">
        <f t="shared" si="31"/>
        <v>3</v>
      </c>
      <c r="N61" s="254" t="str">
        <f t="shared" si="32"/>
        <v>Y</v>
      </c>
      <c r="O61" s="254">
        <v>3</v>
      </c>
      <c r="P61" s="254">
        <f t="shared" si="33"/>
        <v>3</v>
      </c>
      <c r="Q61" s="255" t="str">
        <f t="shared" si="34"/>
        <v>Y</v>
      </c>
      <c r="R61" s="315">
        <v>9</v>
      </c>
      <c r="S61" s="254">
        <v>9</v>
      </c>
      <c r="T61" s="253">
        <f t="shared" si="2"/>
        <v>0</v>
      </c>
      <c r="U61" s="253" t="str">
        <f t="shared" si="3"/>
        <v>N</v>
      </c>
      <c r="V61" s="291">
        <v>0</v>
      </c>
      <c r="W61" s="253">
        <f t="shared" si="35"/>
        <v>3</v>
      </c>
      <c r="X61" s="253" t="str">
        <f t="shared" si="4"/>
        <v>Y</v>
      </c>
      <c r="Y61" s="315">
        <v>10</v>
      </c>
      <c r="Z61" s="254">
        <v>4</v>
      </c>
      <c r="AA61" s="254">
        <f t="shared" si="36"/>
        <v>3</v>
      </c>
      <c r="AB61" s="254" t="str">
        <f t="shared" si="37"/>
        <v>Y</v>
      </c>
      <c r="AC61" s="253">
        <f t="shared" si="28"/>
        <v>6</v>
      </c>
      <c r="AD61" s="254">
        <f t="shared" si="38"/>
        <v>3</v>
      </c>
      <c r="AE61" s="255" t="str">
        <f t="shared" si="5"/>
        <v>Y</v>
      </c>
      <c r="AF61" s="315">
        <v>10</v>
      </c>
      <c r="AG61" s="254">
        <v>5</v>
      </c>
      <c r="AH61" s="253">
        <f t="shared" si="39"/>
        <v>3</v>
      </c>
      <c r="AI61" s="253" t="str">
        <f t="shared" si="6"/>
        <v>Y</v>
      </c>
      <c r="AJ61" s="254">
        <v>5</v>
      </c>
      <c r="AK61" s="253">
        <f t="shared" si="40"/>
        <v>3</v>
      </c>
      <c r="AL61" s="253" t="str">
        <f t="shared" si="7"/>
        <v>Y</v>
      </c>
      <c r="AM61" s="315">
        <v>19</v>
      </c>
      <c r="AN61" s="253">
        <v>9</v>
      </c>
      <c r="AO61" s="254">
        <f t="shared" si="8"/>
        <v>3</v>
      </c>
      <c r="AP61" s="254" t="str">
        <f t="shared" si="41"/>
        <v>Y</v>
      </c>
      <c r="AQ61" s="253">
        <f t="shared" si="23"/>
        <v>10</v>
      </c>
      <c r="AR61" s="254">
        <f t="shared" si="42"/>
        <v>3</v>
      </c>
      <c r="AS61" s="255" t="str">
        <f t="shared" si="43"/>
        <v>Y</v>
      </c>
      <c r="AT61" s="324">
        <v>18</v>
      </c>
      <c r="AU61" s="254">
        <f t="shared" si="26"/>
        <v>0</v>
      </c>
      <c r="AV61" s="255" t="str">
        <f t="shared" si="27"/>
        <v>N</v>
      </c>
    </row>
    <row r="62" spans="1:48" s="2" customFormat="1" ht="34.5" customHeight="1" thickBot="1">
      <c r="A62" s="251">
        <v>53</v>
      </c>
      <c r="B62" s="302" t="s">
        <v>412</v>
      </c>
      <c r="C62" s="301" t="s">
        <v>411</v>
      </c>
      <c r="D62" s="315">
        <v>6</v>
      </c>
      <c r="E62" s="252">
        <v>6</v>
      </c>
      <c r="F62" s="253">
        <f t="shared" si="29"/>
        <v>1</v>
      </c>
      <c r="G62" s="253" t="str">
        <f t="shared" si="0"/>
        <v>N</v>
      </c>
      <c r="H62" s="252">
        <v>0</v>
      </c>
      <c r="I62" s="253">
        <f t="shared" si="30"/>
        <v>0</v>
      </c>
      <c r="J62" s="253" t="str">
        <f t="shared" si="1"/>
        <v>N</v>
      </c>
      <c r="K62" s="315">
        <v>9</v>
      </c>
      <c r="L62" s="254">
        <v>7</v>
      </c>
      <c r="M62" s="254">
        <f t="shared" si="31"/>
        <v>3</v>
      </c>
      <c r="N62" s="254" t="str">
        <f t="shared" si="32"/>
        <v>Y</v>
      </c>
      <c r="O62" s="254">
        <v>2</v>
      </c>
      <c r="P62" s="254">
        <f t="shared" si="33"/>
        <v>3</v>
      </c>
      <c r="Q62" s="255" t="str">
        <f t="shared" si="34"/>
        <v>Y</v>
      </c>
      <c r="R62" s="315">
        <v>9</v>
      </c>
      <c r="S62" s="254">
        <v>9</v>
      </c>
      <c r="T62" s="253">
        <f t="shared" si="2"/>
        <v>0</v>
      </c>
      <c r="U62" s="253" t="str">
        <f t="shared" si="3"/>
        <v>N</v>
      </c>
      <c r="V62" s="291">
        <v>0</v>
      </c>
      <c r="W62" s="253">
        <f t="shared" si="35"/>
        <v>3</v>
      </c>
      <c r="X62" s="253" t="str">
        <f t="shared" si="4"/>
        <v>Y</v>
      </c>
      <c r="Y62" s="315">
        <v>10</v>
      </c>
      <c r="Z62" s="254">
        <v>4</v>
      </c>
      <c r="AA62" s="254">
        <f t="shared" si="36"/>
        <v>3</v>
      </c>
      <c r="AB62" s="254" t="str">
        <f t="shared" si="37"/>
        <v>Y</v>
      </c>
      <c r="AC62" s="253">
        <f t="shared" si="28"/>
        <v>6</v>
      </c>
      <c r="AD62" s="254">
        <f t="shared" si="38"/>
        <v>3</v>
      </c>
      <c r="AE62" s="255" t="str">
        <f t="shared" si="5"/>
        <v>Y</v>
      </c>
      <c r="AF62" s="315">
        <v>9</v>
      </c>
      <c r="AG62" s="254">
        <v>5</v>
      </c>
      <c r="AH62" s="253">
        <f t="shared" si="39"/>
        <v>3</v>
      </c>
      <c r="AI62" s="253" t="str">
        <f t="shared" si="6"/>
        <v>Y</v>
      </c>
      <c r="AJ62" s="254">
        <v>4</v>
      </c>
      <c r="AK62" s="253">
        <f t="shared" si="40"/>
        <v>1</v>
      </c>
      <c r="AL62" s="253" t="str">
        <f t="shared" si="7"/>
        <v>N</v>
      </c>
      <c r="AM62" s="315">
        <v>20</v>
      </c>
      <c r="AN62" s="253">
        <v>10</v>
      </c>
      <c r="AO62" s="254">
        <f t="shared" si="8"/>
        <v>3</v>
      </c>
      <c r="AP62" s="254" t="str">
        <f t="shared" si="41"/>
        <v>Y</v>
      </c>
      <c r="AQ62" s="253">
        <f t="shared" si="23"/>
        <v>10</v>
      </c>
      <c r="AR62" s="254">
        <f t="shared" si="42"/>
        <v>3</v>
      </c>
      <c r="AS62" s="255" t="str">
        <f t="shared" si="43"/>
        <v>Y</v>
      </c>
      <c r="AT62" s="324">
        <v>22</v>
      </c>
      <c r="AU62" s="254">
        <f t="shared" si="26"/>
        <v>1</v>
      </c>
      <c r="AV62" s="255" t="str">
        <f t="shared" si="27"/>
        <v>N</v>
      </c>
    </row>
    <row r="63" spans="1:48" s="2" customFormat="1" ht="21" customHeight="1" thickBot="1">
      <c r="A63" s="251">
        <v>54</v>
      </c>
      <c r="B63" s="302" t="s">
        <v>414</v>
      </c>
      <c r="C63" s="290" t="s">
        <v>413</v>
      </c>
      <c r="D63" s="315">
        <v>18</v>
      </c>
      <c r="E63" s="252">
        <v>13</v>
      </c>
      <c r="F63" s="253">
        <f t="shared" si="29"/>
        <v>3</v>
      </c>
      <c r="G63" s="253" t="str">
        <f t="shared" si="0"/>
        <v>Y</v>
      </c>
      <c r="H63" s="252">
        <v>5</v>
      </c>
      <c r="I63" s="253">
        <f t="shared" si="30"/>
        <v>3</v>
      </c>
      <c r="J63" s="253" t="str">
        <f t="shared" si="1"/>
        <v>Y</v>
      </c>
      <c r="K63" s="315">
        <v>10</v>
      </c>
      <c r="L63" s="254">
        <v>7</v>
      </c>
      <c r="M63" s="254">
        <f t="shared" si="31"/>
        <v>3</v>
      </c>
      <c r="N63" s="254" t="str">
        <f t="shared" si="32"/>
        <v>Y</v>
      </c>
      <c r="O63" s="254">
        <v>3</v>
      </c>
      <c r="P63" s="254">
        <f t="shared" si="33"/>
        <v>3</v>
      </c>
      <c r="Q63" s="255" t="str">
        <f t="shared" si="34"/>
        <v>Y</v>
      </c>
      <c r="R63" s="315">
        <v>12</v>
      </c>
      <c r="S63" s="254">
        <v>9</v>
      </c>
      <c r="T63" s="253">
        <f t="shared" si="2"/>
        <v>0</v>
      </c>
      <c r="U63" s="253" t="str">
        <f t="shared" si="3"/>
        <v>N</v>
      </c>
      <c r="V63" s="291">
        <v>3</v>
      </c>
      <c r="W63" s="253">
        <f t="shared" si="35"/>
        <v>3</v>
      </c>
      <c r="X63" s="253" t="str">
        <f t="shared" si="4"/>
        <v>Y</v>
      </c>
      <c r="Y63" s="315">
        <v>10</v>
      </c>
      <c r="Z63" s="254">
        <v>4</v>
      </c>
      <c r="AA63" s="254">
        <f t="shared" si="36"/>
        <v>3</v>
      </c>
      <c r="AB63" s="254" t="str">
        <f t="shared" si="37"/>
        <v>Y</v>
      </c>
      <c r="AC63" s="253">
        <f t="shared" si="28"/>
        <v>6</v>
      </c>
      <c r="AD63" s="254">
        <f t="shared" si="38"/>
        <v>3</v>
      </c>
      <c r="AE63" s="255" t="str">
        <f t="shared" si="5"/>
        <v>Y</v>
      </c>
      <c r="AF63" s="315">
        <v>8</v>
      </c>
      <c r="AG63" s="254">
        <v>5</v>
      </c>
      <c r="AH63" s="253">
        <f t="shared" si="39"/>
        <v>3</v>
      </c>
      <c r="AI63" s="253" t="str">
        <f t="shared" si="6"/>
        <v>Y</v>
      </c>
      <c r="AJ63" s="254">
        <v>3</v>
      </c>
      <c r="AK63" s="253">
        <f t="shared" si="40"/>
        <v>0</v>
      </c>
      <c r="AL63" s="253" t="str">
        <f t="shared" si="7"/>
        <v>N</v>
      </c>
      <c r="AM63" s="315">
        <v>20</v>
      </c>
      <c r="AN63" s="253">
        <v>10</v>
      </c>
      <c r="AO63" s="254">
        <f t="shared" si="8"/>
        <v>3</v>
      </c>
      <c r="AP63" s="254" t="str">
        <f t="shared" si="41"/>
        <v>Y</v>
      </c>
      <c r="AQ63" s="253">
        <f t="shared" si="23"/>
        <v>10</v>
      </c>
      <c r="AR63" s="254">
        <f t="shared" si="42"/>
        <v>3</v>
      </c>
      <c r="AS63" s="255" t="str">
        <f t="shared" si="43"/>
        <v>Y</v>
      </c>
      <c r="AT63" s="324">
        <v>33</v>
      </c>
      <c r="AU63" s="254">
        <f t="shared" si="26"/>
        <v>3</v>
      </c>
      <c r="AV63" s="255" t="str">
        <f t="shared" si="27"/>
        <v>Y</v>
      </c>
    </row>
    <row r="64" spans="1:48" s="2" customFormat="1" ht="21" customHeight="1" thickBot="1">
      <c r="A64" s="251">
        <v>55</v>
      </c>
      <c r="B64" s="302" t="s">
        <v>416</v>
      </c>
      <c r="C64" s="290" t="s">
        <v>415</v>
      </c>
      <c r="D64" s="315">
        <v>15</v>
      </c>
      <c r="E64" s="252">
        <v>14</v>
      </c>
      <c r="F64" s="253">
        <f t="shared" si="29"/>
        <v>3</v>
      </c>
      <c r="G64" s="253" t="str">
        <f t="shared" si="0"/>
        <v>Y</v>
      </c>
      <c r="H64" s="252">
        <v>1</v>
      </c>
      <c r="I64" s="253">
        <f t="shared" si="30"/>
        <v>0</v>
      </c>
      <c r="J64" s="253" t="str">
        <f t="shared" si="1"/>
        <v>N</v>
      </c>
      <c r="K64" s="315">
        <v>10</v>
      </c>
      <c r="L64" s="254">
        <v>7</v>
      </c>
      <c r="M64" s="254">
        <f t="shared" si="31"/>
        <v>3</v>
      </c>
      <c r="N64" s="254" t="str">
        <f t="shared" si="32"/>
        <v>Y</v>
      </c>
      <c r="O64" s="254">
        <v>3</v>
      </c>
      <c r="P64" s="254">
        <f t="shared" si="33"/>
        <v>3</v>
      </c>
      <c r="Q64" s="255" t="str">
        <f t="shared" si="34"/>
        <v>Y</v>
      </c>
      <c r="R64" s="315">
        <v>19</v>
      </c>
      <c r="S64" s="254">
        <v>9</v>
      </c>
      <c r="T64" s="253">
        <f t="shared" si="2"/>
        <v>3</v>
      </c>
      <c r="U64" s="253" t="str">
        <f t="shared" si="3"/>
        <v>Y</v>
      </c>
      <c r="V64" s="291">
        <v>10</v>
      </c>
      <c r="W64" s="253">
        <f t="shared" si="35"/>
        <v>3</v>
      </c>
      <c r="X64" s="253" t="str">
        <f t="shared" si="4"/>
        <v>Y</v>
      </c>
      <c r="Y64" s="315">
        <v>10</v>
      </c>
      <c r="Z64" s="254">
        <v>4</v>
      </c>
      <c r="AA64" s="254">
        <f t="shared" si="36"/>
        <v>3</v>
      </c>
      <c r="AB64" s="254" t="str">
        <f t="shared" si="37"/>
        <v>Y</v>
      </c>
      <c r="AC64" s="253">
        <f t="shared" si="28"/>
        <v>6</v>
      </c>
      <c r="AD64" s="254">
        <f t="shared" si="38"/>
        <v>3</v>
      </c>
      <c r="AE64" s="255" t="str">
        <f t="shared" si="5"/>
        <v>Y</v>
      </c>
      <c r="AF64" s="315">
        <v>15</v>
      </c>
      <c r="AG64" s="254">
        <v>5</v>
      </c>
      <c r="AH64" s="253">
        <f t="shared" si="39"/>
        <v>3</v>
      </c>
      <c r="AI64" s="253" t="str">
        <f t="shared" si="6"/>
        <v>Y</v>
      </c>
      <c r="AJ64" s="254">
        <v>10</v>
      </c>
      <c r="AK64" s="253">
        <f t="shared" si="40"/>
        <v>3</v>
      </c>
      <c r="AL64" s="253" t="str">
        <f t="shared" si="7"/>
        <v>Y</v>
      </c>
      <c r="AM64" s="315">
        <v>20</v>
      </c>
      <c r="AN64" s="253">
        <v>10</v>
      </c>
      <c r="AO64" s="254">
        <f t="shared" si="8"/>
        <v>3</v>
      </c>
      <c r="AP64" s="254" t="str">
        <f t="shared" si="41"/>
        <v>Y</v>
      </c>
      <c r="AQ64" s="253">
        <f t="shared" si="23"/>
        <v>10</v>
      </c>
      <c r="AR64" s="254">
        <f t="shared" si="42"/>
        <v>3</v>
      </c>
      <c r="AS64" s="255" t="str">
        <f t="shared" si="43"/>
        <v>Y</v>
      </c>
      <c r="AT64" s="324">
        <v>41</v>
      </c>
      <c r="AU64" s="254">
        <f t="shared" si="26"/>
        <v>3</v>
      </c>
      <c r="AV64" s="255" t="str">
        <f t="shared" si="27"/>
        <v>Y</v>
      </c>
    </row>
    <row r="65" spans="1:48" s="2" customFormat="1" ht="21" customHeight="1" thickBot="1">
      <c r="A65" s="251">
        <v>56</v>
      </c>
      <c r="B65" s="302" t="s">
        <v>418</v>
      </c>
      <c r="C65" s="290" t="s">
        <v>417</v>
      </c>
      <c r="D65" s="315">
        <v>8</v>
      </c>
      <c r="E65" s="252">
        <v>8</v>
      </c>
      <c r="F65" s="253">
        <f t="shared" si="29"/>
        <v>3</v>
      </c>
      <c r="G65" s="253" t="str">
        <f t="shared" si="0"/>
        <v>Y</v>
      </c>
      <c r="H65" s="252">
        <v>0</v>
      </c>
      <c r="I65" s="253">
        <f t="shared" si="30"/>
        <v>0</v>
      </c>
      <c r="J65" s="253" t="str">
        <f t="shared" si="1"/>
        <v>N</v>
      </c>
      <c r="K65" s="315">
        <v>10</v>
      </c>
      <c r="L65" s="254">
        <v>7</v>
      </c>
      <c r="M65" s="254">
        <f t="shared" si="31"/>
        <v>3</v>
      </c>
      <c r="N65" s="254" t="str">
        <f t="shared" si="32"/>
        <v>Y</v>
      </c>
      <c r="O65" s="254">
        <v>3</v>
      </c>
      <c r="P65" s="254">
        <f t="shared" si="33"/>
        <v>3</v>
      </c>
      <c r="Q65" s="255" t="str">
        <f t="shared" si="34"/>
        <v>Y</v>
      </c>
      <c r="R65" s="315">
        <v>9</v>
      </c>
      <c r="S65" s="254">
        <v>9</v>
      </c>
      <c r="T65" s="253">
        <f t="shared" si="2"/>
        <v>0</v>
      </c>
      <c r="U65" s="253" t="str">
        <f t="shared" si="3"/>
        <v>N</v>
      </c>
      <c r="V65" s="291">
        <v>0</v>
      </c>
      <c r="W65" s="253">
        <f t="shared" si="35"/>
        <v>3</v>
      </c>
      <c r="X65" s="253" t="str">
        <f t="shared" si="4"/>
        <v>Y</v>
      </c>
      <c r="Y65" s="315">
        <v>10</v>
      </c>
      <c r="Z65" s="254">
        <v>4</v>
      </c>
      <c r="AA65" s="254">
        <f t="shared" si="36"/>
        <v>3</v>
      </c>
      <c r="AB65" s="254" t="str">
        <f t="shared" si="37"/>
        <v>Y</v>
      </c>
      <c r="AC65" s="253">
        <f t="shared" si="28"/>
        <v>6</v>
      </c>
      <c r="AD65" s="254">
        <f t="shared" si="38"/>
        <v>3</v>
      </c>
      <c r="AE65" s="255" t="str">
        <f t="shared" si="5"/>
        <v>Y</v>
      </c>
      <c r="AF65" s="315">
        <v>7</v>
      </c>
      <c r="AG65" s="254">
        <v>6</v>
      </c>
      <c r="AH65" s="253">
        <f t="shared" si="39"/>
        <v>3</v>
      </c>
      <c r="AI65" s="253" t="str">
        <f t="shared" si="6"/>
        <v>Y</v>
      </c>
      <c r="AJ65" s="254">
        <v>1</v>
      </c>
      <c r="AK65" s="253">
        <f t="shared" si="40"/>
        <v>0</v>
      </c>
      <c r="AL65" s="253" t="str">
        <f t="shared" si="7"/>
        <v>N</v>
      </c>
      <c r="AM65" s="315">
        <v>18</v>
      </c>
      <c r="AN65" s="253">
        <v>8</v>
      </c>
      <c r="AO65" s="254">
        <f t="shared" si="8"/>
        <v>3</v>
      </c>
      <c r="AP65" s="254" t="str">
        <f t="shared" si="41"/>
        <v>Y</v>
      </c>
      <c r="AQ65" s="253">
        <f t="shared" si="23"/>
        <v>10</v>
      </c>
      <c r="AR65" s="254">
        <f t="shared" si="42"/>
        <v>3</v>
      </c>
      <c r="AS65" s="255" t="str">
        <f t="shared" si="43"/>
        <v>Y</v>
      </c>
      <c r="AT65" s="324">
        <v>28</v>
      </c>
      <c r="AU65" s="254">
        <f t="shared" si="26"/>
        <v>3</v>
      </c>
      <c r="AV65" s="255" t="str">
        <f t="shared" si="27"/>
        <v>Y</v>
      </c>
    </row>
    <row r="66" spans="1:48" s="2" customFormat="1" ht="21" customHeight="1" thickBot="1">
      <c r="A66" s="251">
        <v>57</v>
      </c>
      <c r="B66" s="302" t="s">
        <v>420</v>
      </c>
      <c r="C66" s="290" t="s">
        <v>419</v>
      </c>
      <c r="D66" s="315">
        <v>10</v>
      </c>
      <c r="E66" s="252">
        <v>5</v>
      </c>
      <c r="F66" s="253">
        <f t="shared" si="29"/>
        <v>0</v>
      </c>
      <c r="G66" s="253" t="str">
        <f t="shared" si="0"/>
        <v>N</v>
      </c>
      <c r="H66" s="252">
        <v>5</v>
      </c>
      <c r="I66" s="253">
        <f t="shared" si="30"/>
        <v>3</v>
      </c>
      <c r="J66" s="253" t="str">
        <f t="shared" si="1"/>
        <v>Y</v>
      </c>
      <c r="K66" s="315">
        <v>9</v>
      </c>
      <c r="L66" s="254">
        <v>7</v>
      </c>
      <c r="M66" s="254">
        <f t="shared" si="31"/>
        <v>3</v>
      </c>
      <c r="N66" s="254" t="str">
        <f t="shared" si="32"/>
        <v>Y</v>
      </c>
      <c r="O66" s="254">
        <v>2</v>
      </c>
      <c r="P66" s="254">
        <f t="shared" si="33"/>
        <v>3</v>
      </c>
      <c r="Q66" s="255" t="str">
        <f t="shared" si="34"/>
        <v>Y</v>
      </c>
      <c r="R66" s="315">
        <v>8</v>
      </c>
      <c r="S66" s="254">
        <v>8</v>
      </c>
      <c r="T66" s="253">
        <f t="shared" si="2"/>
        <v>0</v>
      </c>
      <c r="U66" s="253" t="str">
        <f t="shared" si="3"/>
        <v>N</v>
      </c>
      <c r="V66" s="291">
        <v>0</v>
      </c>
      <c r="W66" s="253">
        <f t="shared" si="35"/>
        <v>3</v>
      </c>
      <c r="X66" s="253" t="str">
        <f t="shared" si="4"/>
        <v>Y</v>
      </c>
      <c r="Y66" s="315">
        <v>10</v>
      </c>
      <c r="Z66" s="254">
        <v>4</v>
      </c>
      <c r="AA66" s="254">
        <f t="shared" si="36"/>
        <v>3</v>
      </c>
      <c r="AB66" s="254" t="str">
        <f t="shared" si="37"/>
        <v>Y</v>
      </c>
      <c r="AC66" s="253">
        <f t="shared" si="28"/>
        <v>6</v>
      </c>
      <c r="AD66" s="254">
        <f t="shared" si="38"/>
        <v>3</v>
      </c>
      <c r="AE66" s="255" t="str">
        <f t="shared" si="5"/>
        <v>Y</v>
      </c>
      <c r="AF66" s="315">
        <v>17</v>
      </c>
      <c r="AG66" s="254">
        <v>9</v>
      </c>
      <c r="AH66" s="253">
        <f t="shared" si="39"/>
        <v>3</v>
      </c>
      <c r="AI66" s="253" t="str">
        <f t="shared" si="6"/>
        <v>Y</v>
      </c>
      <c r="AJ66" s="254">
        <v>8</v>
      </c>
      <c r="AK66" s="253">
        <f t="shared" si="40"/>
        <v>3</v>
      </c>
      <c r="AL66" s="253" t="str">
        <f t="shared" si="7"/>
        <v>Y</v>
      </c>
      <c r="AM66" s="315">
        <v>20</v>
      </c>
      <c r="AN66" s="253">
        <v>10</v>
      </c>
      <c r="AO66" s="254">
        <f t="shared" si="8"/>
        <v>3</v>
      </c>
      <c r="AP66" s="254" t="str">
        <f t="shared" si="41"/>
        <v>Y</v>
      </c>
      <c r="AQ66" s="253">
        <f t="shared" si="23"/>
        <v>10</v>
      </c>
      <c r="AR66" s="254">
        <f t="shared" si="42"/>
        <v>3</v>
      </c>
      <c r="AS66" s="255" t="str">
        <f t="shared" si="43"/>
        <v>Y</v>
      </c>
      <c r="AT66" s="324">
        <v>26</v>
      </c>
      <c r="AU66" s="254">
        <f t="shared" si="26"/>
        <v>3</v>
      </c>
      <c r="AV66" s="255" t="str">
        <f t="shared" si="27"/>
        <v>Y</v>
      </c>
    </row>
    <row r="67" spans="1:48" s="2" customFormat="1" ht="21" customHeight="1" thickBot="1">
      <c r="A67" s="251">
        <v>58</v>
      </c>
      <c r="B67" s="302" t="s">
        <v>422</v>
      </c>
      <c r="C67" s="290" t="s">
        <v>421</v>
      </c>
      <c r="D67" s="315">
        <v>11</v>
      </c>
      <c r="E67" s="252">
        <v>6</v>
      </c>
      <c r="F67" s="253">
        <f t="shared" si="29"/>
        <v>1</v>
      </c>
      <c r="G67" s="253" t="str">
        <f t="shared" si="0"/>
        <v>N</v>
      </c>
      <c r="H67" s="252">
        <v>5</v>
      </c>
      <c r="I67" s="253">
        <f t="shared" si="30"/>
        <v>3</v>
      </c>
      <c r="J67" s="253" t="str">
        <f t="shared" si="1"/>
        <v>Y</v>
      </c>
      <c r="K67" s="315">
        <v>10</v>
      </c>
      <c r="L67" s="254">
        <v>7</v>
      </c>
      <c r="M67" s="254">
        <f t="shared" si="31"/>
        <v>3</v>
      </c>
      <c r="N67" s="254" t="str">
        <f t="shared" si="32"/>
        <v>Y</v>
      </c>
      <c r="O67" s="254">
        <v>3</v>
      </c>
      <c r="P67" s="254">
        <f t="shared" si="33"/>
        <v>3</v>
      </c>
      <c r="Q67" s="255" t="str">
        <f t="shared" si="34"/>
        <v>Y</v>
      </c>
      <c r="R67" s="315">
        <v>0</v>
      </c>
      <c r="S67" s="254">
        <v>0</v>
      </c>
      <c r="T67" s="253">
        <f t="shared" si="2"/>
        <v>0</v>
      </c>
      <c r="U67" s="253" t="str">
        <f t="shared" si="3"/>
        <v>N</v>
      </c>
      <c r="V67" s="291">
        <v>0</v>
      </c>
      <c r="W67" s="253">
        <f t="shared" si="35"/>
        <v>0</v>
      </c>
      <c r="X67" s="253" t="str">
        <f t="shared" si="4"/>
        <v>N</v>
      </c>
      <c r="Y67" s="315">
        <v>10</v>
      </c>
      <c r="Z67" s="254">
        <v>4</v>
      </c>
      <c r="AA67" s="254">
        <f t="shared" si="36"/>
        <v>3</v>
      </c>
      <c r="AB67" s="254" t="str">
        <f t="shared" si="37"/>
        <v>Y</v>
      </c>
      <c r="AC67" s="253">
        <f t="shared" si="28"/>
        <v>6</v>
      </c>
      <c r="AD67" s="254">
        <f t="shared" si="38"/>
        <v>3</v>
      </c>
      <c r="AE67" s="255" t="str">
        <f t="shared" si="5"/>
        <v>Y</v>
      </c>
      <c r="AF67" s="315">
        <v>5</v>
      </c>
      <c r="AG67" s="254">
        <v>5</v>
      </c>
      <c r="AH67" s="253">
        <f t="shared" si="39"/>
        <v>3</v>
      </c>
      <c r="AI67" s="253" t="str">
        <f t="shared" si="6"/>
        <v>Y</v>
      </c>
      <c r="AJ67" s="254">
        <v>0</v>
      </c>
      <c r="AK67" s="253">
        <f t="shared" si="40"/>
        <v>0</v>
      </c>
      <c r="AL67" s="253" t="str">
        <f t="shared" si="7"/>
        <v>N</v>
      </c>
      <c r="AM67" s="315">
        <v>18</v>
      </c>
      <c r="AN67" s="253">
        <v>8</v>
      </c>
      <c r="AO67" s="254">
        <f t="shared" si="8"/>
        <v>3</v>
      </c>
      <c r="AP67" s="254" t="str">
        <f t="shared" si="41"/>
        <v>Y</v>
      </c>
      <c r="AQ67" s="253">
        <f t="shared" si="23"/>
        <v>10</v>
      </c>
      <c r="AR67" s="254">
        <f t="shared" si="42"/>
        <v>3</v>
      </c>
      <c r="AS67" s="255" t="str">
        <f t="shared" si="43"/>
        <v>Y</v>
      </c>
      <c r="AT67" s="324" t="s">
        <v>556</v>
      </c>
      <c r="AU67" s="254">
        <f t="shared" si="26"/>
        <v>3</v>
      </c>
      <c r="AV67" s="255" t="str">
        <f t="shared" si="27"/>
        <v>Y</v>
      </c>
    </row>
    <row r="68" spans="1:48" s="2" customFormat="1" ht="21" customHeight="1" thickBot="1">
      <c r="A68" s="251">
        <v>59</v>
      </c>
      <c r="B68" s="302" t="s">
        <v>424</v>
      </c>
      <c r="C68" s="290" t="s">
        <v>423</v>
      </c>
      <c r="D68" s="315">
        <v>4</v>
      </c>
      <c r="E68" s="252">
        <v>4</v>
      </c>
      <c r="F68" s="253">
        <f t="shared" si="29"/>
        <v>0</v>
      </c>
      <c r="G68" s="253" t="str">
        <f t="shared" si="0"/>
        <v>N</v>
      </c>
      <c r="H68" s="252">
        <v>0</v>
      </c>
      <c r="I68" s="253">
        <f t="shared" si="30"/>
        <v>0</v>
      </c>
      <c r="J68" s="253" t="str">
        <f t="shared" si="1"/>
        <v>N</v>
      </c>
      <c r="K68" s="315">
        <v>10</v>
      </c>
      <c r="L68" s="254">
        <v>7</v>
      </c>
      <c r="M68" s="254">
        <f t="shared" si="31"/>
        <v>3</v>
      </c>
      <c r="N68" s="254" t="str">
        <f t="shared" si="32"/>
        <v>Y</v>
      </c>
      <c r="O68" s="254">
        <v>3</v>
      </c>
      <c r="P68" s="254">
        <f t="shared" si="33"/>
        <v>3</v>
      </c>
      <c r="Q68" s="255" t="str">
        <f t="shared" si="34"/>
        <v>Y</v>
      </c>
      <c r="R68" s="315">
        <v>13</v>
      </c>
      <c r="S68" s="254">
        <v>6</v>
      </c>
      <c r="T68" s="253">
        <f t="shared" si="2"/>
        <v>3</v>
      </c>
      <c r="U68" s="253" t="str">
        <f t="shared" si="3"/>
        <v>Y</v>
      </c>
      <c r="V68" s="291">
        <v>7</v>
      </c>
      <c r="W68" s="253">
        <f t="shared" si="35"/>
        <v>3</v>
      </c>
      <c r="X68" s="253" t="str">
        <f t="shared" si="4"/>
        <v>Y</v>
      </c>
      <c r="Y68" s="315">
        <v>10</v>
      </c>
      <c r="Z68" s="254">
        <v>4</v>
      </c>
      <c r="AA68" s="254">
        <f t="shared" si="36"/>
        <v>3</v>
      </c>
      <c r="AB68" s="254" t="str">
        <f t="shared" si="37"/>
        <v>Y</v>
      </c>
      <c r="AC68" s="253">
        <f t="shared" si="28"/>
        <v>6</v>
      </c>
      <c r="AD68" s="254">
        <f t="shared" si="38"/>
        <v>3</v>
      </c>
      <c r="AE68" s="255" t="str">
        <f t="shared" si="5"/>
        <v>Y</v>
      </c>
      <c r="AF68" s="315">
        <v>12</v>
      </c>
      <c r="AG68" s="254">
        <v>7</v>
      </c>
      <c r="AH68" s="253">
        <f t="shared" si="39"/>
        <v>3</v>
      </c>
      <c r="AI68" s="253" t="str">
        <f t="shared" si="6"/>
        <v>Y</v>
      </c>
      <c r="AJ68" s="254">
        <v>5</v>
      </c>
      <c r="AK68" s="253">
        <f t="shared" si="40"/>
        <v>3</v>
      </c>
      <c r="AL68" s="253" t="str">
        <f t="shared" si="7"/>
        <v>Y</v>
      </c>
      <c r="AM68" s="315">
        <v>20</v>
      </c>
      <c r="AN68" s="253">
        <v>10</v>
      </c>
      <c r="AO68" s="254">
        <f t="shared" si="8"/>
        <v>3</v>
      </c>
      <c r="AP68" s="254" t="str">
        <f t="shared" si="41"/>
        <v>Y</v>
      </c>
      <c r="AQ68" s="253">
        <f t="shared" si="23"/>
        <v>10</v>
      </c>
      <c r="AR68" s="254">
        <f t="shared" si="42"/>
        <v>3</v>
      </c>
      <c r="AS68" s="255" t="str">
        <f t="shared" si="43"/>
        <v>Y</v>
      </c>
      <c r="AT68" s="324">
        <v>23</v>
      </c>
      <c r="AU68" s="254">
        <f t="shared" si="26"/>
        <v>2</v>
      </c>
      <c r="AV68" s="255" t="str">
        <f t="shared" si="27"/>
        <v>N</v>
      </c>
    </row>
    <row r="69" spans="1:48" s="2" customFormat="1" ht="21" customHeight="1" thickBot="1">
      <c r="A69" s="303">
        <v>60</v>
      </c>
      <c r="B69" s="305" t="s">
        <v>426</v>
      </c>
      <c r="C69" s="306" t="s">
        <v>425</v>
      </c>
      <c r="D69" s="315">
        <v>8</v>
      </c>
      <c r="E69" s="252">
        <v>8</v>
      </c>
      <c r="F69" s="253">
        <f t="shared" si="29"/>
        <v>3</v>
      </c>
      <c r="G69" s="253" t="str">
        <f t="shared" si="0"/>
        <v>Y</v>
      </c>
      <c r="H69" s="252">
        <v>0</v>
      </c>
      <c r="I69" s="253">
        <f t="shared" si="30"/>
        <v>0</v>
      </c>
      <c r="J69" s="253" t="str">
        <f t="shared" si="1"/>
        <v>N</v>
      </c>
      <c r="K69" s="315">
        <v>9</v>
      </c>
      <c r="L69" s="254">
        <v>7</v>
      </c>
      <c r="M69" s="254">
        <f t="shared" si="31"/>
        <v>3</v>
      </c>
      <c r="N69" s="254" t="str">
        <f t="shared" si="32"/>
        <v>Y</v>
      </c>
      <c r="O69" s="254">
        <v>2</v>
      </c>
      <c r="P69" s="254">
        <f t="shared" si="33"/>
        <v>3</v>
      </c>
      <c r="Q69" s="255" t="str">
        <f t="shared" si="34"/>
        <v>Y</v>
      </c>
      <c r="R69" s="315">
        <v>9</v>
      </c>
      <c r="S69" s="254">
        <v>9</v>
      </c>
      <c r="T69" s="253">
        <f t="shared" si="2"/>
        <v>0</v>
      </c>
      <c r="U69" s="253" t="str">
        <f t="shared" si="3"/>
        <v>N</v>
      </c>
      <c r="V69" s="291">
        <v>0</v>
      </c>
      <c r="W69" s="253">
        <f t="shared" si="35"/>
        <v>3</v>
      </c>
      <c r="X69" s="253" t="str">
        <f t="shared" si="4"/>
        <v>Y</v>
      </c>
      <c r="Y69" s="315">
        <v>10</v>
      </c>
      <c r="Z69" s="254">
        <v>4</v>
      </c>
      <c r="AA69" s="254">
        <f t="shared" si="36"/>
        <v>3</v>
      </c>
      <c r="AB69" s="254" t="str">
        <f t="shared" si="37"/>
        <v>Y</v>
      </c>
      <c r="AC69" s="253">
        <f t="shared" si="28"/>
        <v>6</v>
      </c>
      <c r="AD69" s="254">
        <f t="shared" si="38"/>
        <v>3</v>
      </c>
      <c r="AE69" s="255" t="str">
        <f t="shared" si="5"/>
        <v>Y</v>
      </c>
      <c r="AF69" s="315">
        <v>13</v>
      </c>
      <c r="AG69" s="254">
        <v>9</v>
      </c>
      <c r="AH69" s="253">
        <f t="shared" si="39"/>
        <v>3</v>
      </c>
      <c r="AI69" s="253" t="str">
        <f t="shared" si="6"/>
        <v>Y</v>
      </c>
      <c r="AJ69" s="254">
        <v>4</v>
      </c>
      <c r="AK69" s="253">
        <f t="shared" si="40"/>
        <v>1</v>
      </c>
      <c r="AL69" s="253" t="str">
        <f t="shared" si="7"/>
        <v>N</v>
      </c>
      <c r="AM69" s="315">
        <v>20</v>
      </c>
      <c r="AN69" s="253">
        <v>10</v>
      </c>
      <c r="AO69" s="254">
        <f t="shared" si="8"/>
        <v>3</v>
      </c>
      <c r="AP69" s="254" t="str">
        <f t="shared" si="41"/>
        <v>Y</v>
      </c>
      <c r="AQ69" s="253">
        <f t="shared" si="23"/>
        <v>10</v>
      </c>
      <c r="AR69" s="254">
        <f t="shared" si="42"/>
        <v>3</v>
      </c>
      <c r="AS69" s="255" t="str">
        <f t="shared" si="43"/>
        <v>Y</v>
      </c>
      <c r="AT69" s="324">
        <v>28</v>
      </c>
      <c r="AU69" s="254">
        <f t="shared" si="26"/>
        <v>3</v>
      </c>
      <c r="AV69" s="255" t="str">
        <f t="shared" si="27"/>
        <v>Y</v>
      </c>
    </row>
    <row r="70" spans="1:48" s="2" customFormat="1" ht="21" customHeight="1" thickBot="1" thickTop="1">
      <c r="A70" s="251">
        <v>61</v>
      </c>
      <c r="B70" s="307" t="s">
        <v>488</v>
      </c>
      <c r="C70" s="304" t="s">
        <v>427</v>
      </c>
      <c r="D70" s="314">
        <v>10</v>
      </c>
      <c r="E70" s="252">
        <v>6</v>
      </c>
      <c r="F70" s="253">
        <f t="shared" si="29"/>
        <v>1</v>
      </c>
      <c r="G70" s="253" t="str">
        <f t="shared" si="0"/>
        <v>N</v>
      </c>
      <c r="H70" s="252">
        <v>4</v>
      </c>
      <c r="I70" s="253">
        <f t="shared" si="30"/>
        <v>3</v>
      </c>
      <c r="J70" s="253" t="str">
        <f t="shared" si="1"/>
        <v>Y</v>
      </c>
      <c r="K70" s="314">
        <v>10</v>
      </c>
      <c r="L70" s="254">
        <v>7</v>
      </c>
      <c r="M70" s="254">
        <f t="shared" si="31"/>
        <v>3</v>
      </c>
      <c r="N70" s="254" t="str">
        <f t="shared" si="32"/>
        <v>Y</v>
      </c>
      <c r="O70" s="254">
        <v>3</v>
      </c>
      <c r="P70" s="254">
        <f t="shared" si="33"/>
        <v>3</v>
      </c>
      <c r="Q70" s="255" t="str">
        <f t="shared" si="34"/>
        <v>Y</v>
      </c>
      <c r="R70" s="314">
        <v>13</v>
      </c>
      <c r="S70" s="254">
        <v>9</v>
      </c>
      <c r="T70" s="253">
        <f t="shared" si="2"/>
        <v>1</v>
      </c>
      <c r="U70" s="253" t="str">
        <f t="shared" si="3"/>
        <v>N</v>
      </c>
      <c r="V70" s="291">
        <v>4</v>
      </c>
      <c r="W70" s="253">
        <f t="shared" si="35"/>
        <v>3</v>
      </c>
      <c r="X70" s="253" t="str">
        <f t="shared" si="4"/>
        <v>Y</v>
      </c>
      <c r="Y70" s="314">
        <v>6</v>
      </c>
      <c r="Z70" s="254">
        <v>2</v>
      </c>
      <c r="AA70" s="254">
        <f t="shared" si="36"/>
        <v>3</v>
      </c>
      <c r="AB70" s="254" t="str">
        <f t="shared" si="37"/>
        <v>Y</v>
      </c>
      <c r="AC70" s="253">
        <f t="shared" si="28"/>
        <v>4</v>
      </c>
      <c r="AD70" s="254">
        <f t="shared" si="38"/>
        <v>3</v>
      </c>
      <c r="AE70" s="255" t="str">
        <f t="shared" si="5"/>
        <v>Y</v>
      </c>
      <c r="AF70" s="314">
        <v>12</v>
      </c>
      <c r="AG70" s="254">
        <v>6</v>
      </c>
      <c r="AH70" s="253">
        <f t="shared" si="39"/>
        <v>3</v>
      </c>
      <c r="AI70" s="253" t="str">
        <f t="shared" si="6"/>
        <v>Y</v>
      </c>
      <c r="AJ70" s="254">
        <v>6</v>
      </c>
      <c r="AK70" s="253">
        <f t="shared" si="40"/>
        <v>3</v>
      </c>
      <c r="AL70" s="253" t="str">
        <f t="shared" si="7"/>
        <v>Y</v>
      </c>
      <c r="AM70" s="314">
        <v>19</v>
      </c>
      <c r="AN70" s="253">
        <v>9</v>
      </c>
      <c r="AO70" s="254">
        <f t="shared" si="8"/>
        <v>3</v>
      </c>
      <c r="AP70" s="254" t="str">
        <f t="shared" si="41"/>
        <v>Y</v>
      </c>
      <c r="AQ70" s="253">
        <f t="shared" si="23"/>
        <v>10</v>
      </c>
      <c r="AR70" s="254">
        <f t="shared" si="42"/>
        <v>3</v>
      </c>
      <c r="AS70" s="255" t="str">
        <f t="shared" si="43"/>
        <v>Y</v>
      </c>
      <c r="AT70" s="318">
        <v>12</v>
      </c>
      <c r="AU70" s="254">
        <f t="shared" si="26"/>
        <v>0</v>
      </c>
      <c r="AV70" s="255" t="str">
        <f t="shared" si="27"/>
        <v>N</v>
      </c>
    </row>
    <row r="71" spans="1:48" s="2" customFormat="1" ht="21" customHeight="1" thickBot="1">
      <c r="A71" s="251">
        <v>62</v>
      </c>
      <c r="B71" s="302" t="s">
        <v>489</v>
      </c>
      <c r="C71" s="290" t="s">
        <v>428</v>
      </c>
      <c r="D71" s="315">
        <v>15</v>
      </c>
      <c r="E71" s="252">
        <v>10</v>
      </c>
      <c r="F71" s="253">
        <f t="shared" si="29"/>
        <v>3</v>
      </c>
      <c r="G71" s="253" t="str">
        <f t="shared" si="0"/>
        <v>Y</v>
      </c>
      <c r="H71" s="252">
        <v>5</v>
      </c>
      <c r="I71" s="253">
        <f t="shared" si="30"/>
        <v>3</v>
      </c>
      <c r="J71" s="253" t="str">
        <f t="shared" si="1"/>
        <v>Y</v>
      </c>
      <c r="K71" s="315">
        <v>10</v>
      </c>
      <c r="L71" s="254">
        <v>7</v>
      </c>
      <c r="M71" s="254">
        <f t="shared" si="31"/>
        <v>3</v>
      </c>
      <c r="N71" s="254" t="str">
        <f t="shared" si="32"/>
        <v>Y</v>
      </c>
      <c r="O71" s="254">
        <v>3</v>
      </c>
      <c r="P71" s="254">
        <f t="shared" si="33"/>
        <v>3</v>
      </c>
      <c r="Q71" s="255" t="str">
        <f t="shared" si="34"/>
        <v>Y</v>
      </c>
      <c r="R71" s="315">
        <v>10</v>
      </c>
      <c r="S71" s="254">
        <v>10</v>
      </c>
      <c r="T71" s="253">
        <f t="shared" si="2"/>
        <v>0</v>
      </c>
      <c r="U71" s="253" t="str">
        <f t="shared" si="3"/>
        <v>N</v>
      </c>
      <c r="V71" s="291">
        <v>0</v>
      </c>
      <c r="W71" s="253">
        <f t="shared" si="35"/>
        <v>3</v>
      </c>
      <c r="X71" s="253" t="str">
        <f t="shared" si="4"/>
        <v>Y</v>
      </c>
      <c r="Y71" s="315">
        <v>4</v>
      </c>
      <c r="Z71" s="254">
        <v>0</v>
      </c>
      <c r="AA71" s="254">
        <f t="shared" si="36"/>
        <v>0</v>
      </c>
      <c r="AB71" s="254" t="str">
        <f t="shared" si="37"/>
        <v>N</v>
      </c>
      <c r="AC71" s="253">
        <f t="shared" si="28"/>
        <v>4</v>
      </c>
      <c r="AD71" s="254">
        <f t="shared" si="38"/>
        <v>3</v>
      </c>
      <c r="AE71" s="255" t="str">
        <f t="shared" si="5"/>
        <v>Y</v>
      </c>
      <c r="AF71" s="315">
        <v>15</v>
      </c>
      <c r="AG71" s="254">
        <v>10</v>
      </c>
      <c r="AH71" s="253">
        <f t="shared" si="39"/>
        <v>3</v>
      </c>
      <c r="AI71" s="253" t="str">
        <f t="shared" si="6"/>
        <v>Y</v>
      </c>
      <c r="AJ71" s="254">
        <v>5</v>
      </c>
      <c r="AK71" s="253">
        <f t="shared" si="40"/>
        <v>3</v>
      </c>
      <c r="AL71" s="253" t="str">
        <f t="shared" si="7"/>
        <v>Y</v>
      </c>
      <c r="AM71" s="315">
        <v>19</v>
      </c>
      <c r="AN71" s="253">
        <v>9</v>
      </c>
      <c r="AO71" s="254">
        <f t="shared" si="8"/>
        <v>3</v>
      </c>
      <c r="AP71" s="254" t="str">
        <f t="shared" si="41"/>
        <v>Y</v>
      </c>
      <c r="AQ71" s="253">
        <f t="shared" si="23"/>
        <v>10</v>
      </c>
      <c r="AR71" s="254">
        <f t="shared" si="42"/>
        <v>3</v>
      </c>
      <c r="AS71" s="255" t="str">
        <f t="shared" si="43"/>
        <v>Y</v>
      </c>
      <c r="AT71" s="320">
        <v>24</v>
      </c>
      <c r="AU71" s="254">
        <f t="shared" si="26"/>
        <v>2</v>
      </c>
      <c r="AV71" s="255" t="str">
        <f t="shared" si="27"/>
        <v>N</v>
      </c>
    </row>
    <row r="72" spans="1:48" s="2" customFormat="1" ht="21" customHeight="1" thickBot="1">
      <c r="A72" s="251">
        <v>63</v>
      </c>
      <c r="B72" s="302" t="s">
        <v>490</v>
      </c>
      <c r="C72" s="290" t="s">
        <v>429</v>
      </c>
      <c r="D72" s="315">
        <v>11</v>
      </c>
      <c r="E72" s="252">
        <v>9</v>
      </c>
      <c r="F72" s="253">
        <f t="shared" si="29"/>
        <v>3</v>
      </c>
      <c r="G72" s="253" t="str">
        <f t="shared" si="0"/>
        <v>Y</v>
      </c>
      <c r="H72" s="252">
        <v>2</v>
      </c>
      <c r="I72" s="253">
        <f t="shared" si="30"/>
        <v>1</v>
      </c>
      <c r="J72" s="253" t="str">
        <f t="shared" si="1"/>
        <v>N</v>
      </c>
      <c r="K72" s="315">
        <v>10</v>
      </c>
      <c r="L72" s="254">
        <v>7</v>
      </c>
      <c r="M72" s="254">
        <f t="shared" si="31"/>
        <v>3</v>
      </c>
      <c r="N72" s="254" t="str">
        <f t="shared" si="32"/>
        <v>Y</v>
      </c>
      <c r="O72" s="254">
        <v>3</v>
      </c>
      <c r="P72" s="254">
        <f t="shared" si="33"/>
        <v>3</v>
      </c>
      <c r="Q72" s="255" t="str">
        <f t="shared" si="34"/>
        <v>Y</v>
      </c>
      <c r="R72" s="315">
        <v>6</v>
      </c>
      <c r="S72" s="254">
        <v>5</v>
      </c>
      <c r="T72" s="253">
        <f t="shared" si="2"/>
        <v>0</v>
      </c>
      <c r="U72" s="253" t="str">
        <f t="shared" si="3"/>
        <v>N</v>
      </c>
      <c r="V72" s="291">
        <v>1</v>
      </c>
      <c r="W72" s="253">
        <f t="shared" si="35"/>
        <v>3</v>
      </c>
      <c r="X72" s="253" t="str">
        <f t="shared" si="4"/>
        <v>Y</v>
      </c>
      <c r="Y72" s="315">
        <v>5</v>
      </c>
      <c r="Z72" s="254">
        <v>1</v>
      </c>
      <c r="AA72" s="254">
        <f t="shared" si="36"/>
        <v>0</v>
      </c>
      <c r="AB72" s="254" t="str">
        <f t="shared" si="37"/>
        <v>N</v>
      </c>
      <c r="AC72" s="253">
        <f t="shared" si="28"/>
        <v>4</v>
      </c>
      <c r="AD72" s="254">
        <f t="shared" si="38"/>
        <v>3</v>
      </c>
      <c r="AE72" s="255" t="str">
        <f t="shared" si="5"/>
        <v>Y</v>
      </c>
      <c r="AF72" s="315">
        <v>5</v>
      </c>
      <c r="AG72" s="254">
        <v>0</v>
      </c>
      <c r="AH72" s="253">
        <f t="shared" si="39"/>
        <v>0</v>
      </c>
      <c r="AI72" s="253" t="str">
        <f t="shared" si="6"/>
        <v>N</v>
      </c>
      <c r="AJ72" s="254">
        <v>5</v>
      </c>
      <c r="AK72" s="253">
        <f t="shared" si="40"/>
        <v>3</v>
      </c>
      <c r="AL72" s="253" t="str">
        <f t="shared" si="7"/>
        <v>Y</v>
      </c>
      <c r="AM72" s="315">
        <v>20</v>
      </c>
      <c r="AN72" s="253">
        <v>10</v>
      </c>
      <c r="AO72" s="254">
        <f t="shared" si="8"/>
        <v>3</v>
      </c>
      <c r="AP72" s="254" t="str">
        <f t="shared" si="41"/>
        <v>Y</v>
      </c>
      <c r="AQ72" s="253">
        <f t="shared" si="23"/>
        <v>10</v>
      </c>
      <c r="AR72" s="254">
        <f t="shared" si="42"/>
        <v>3</v>
      </c>
      <c r="AS72" s="255" t="str">
        <f t="shared" si="43"/>
        <v>Y</v>
      </c>
      <c r="AT72" s="319">
        <v>13</v>
      </c>
      <c r="AU72" s="254">
        <f t="shared" si="26"/>
        <v>0</v>
      </c>
      <c r="AV72" s="255" t="str">
        <f t="shared" si="27"/>
        <v>N</v>
      </c>
    </row>
    <row r="73" spans="1:48" s="2" customFormat="1" ht="21" customHeight="1" thickBot="1">
      <c r="A73" s="251">
        <v>64</v>
      </c>
      <c r="B73" s="302" t="s">
        <v>491</v>
      </c>
      <c r="C73" s="290" t="s">
        <v>430</v>
      </c>
      <c r="D73" s="315">
        <v>11</v>
      </c>
      <c r="E73" s="252">
        <v>7</v>
      </c>
      <c r="F73" s="253">
        <f t="shared" si="29"/>
        <v>2</v>
      </c>
      <c r="G73" s="253" t="str">
        <f t="shared" si="0"/>
        <v>N</v>
      </c>
      <c r="H73" s="252">
        <v>4</v>
      </c>
      <c r="I73" s="253">
        <f t="shared" si="30"/>
        <v>3</v>
      </c>
      <c r="J73" s="253" t="str">
        <f t="shared" si="1"/>
        <v>Y</v>
      </c>
      <c r="K73" s="315">
        <v>10</v>
      </c>
      <c r="L73" s="254">
        <v>7</v>
      </c>
      <c r="M73" s="254">
        <f t="shared" si="31"/>
        <v>3</v>
      </c>
      <c r="N73" s="254" t="str">
        <f t="shared" si="32"/>
        <v>Y</v>
      </c>
      <c r="O73" s="254">
        <v>3</v>
      </c>
      <c r="P73" s="254">
        <f t="shared" si="33"/>
        <v>3</v>
      </c>
      <c r="Q73" s="255" t="str">
        <f t="shared" si="34"/>
        <v>Y</v>
      </c>
      <c r="R73" s="315">
        <v>6</v>
      </c>
      <c r="S73" s="254">
        <v>6</v>
      </c>
      <c r="T73" s="253">
        <f t="shared" si="2"/>
        <v>0</v>
      </c>
      <c r="U73" s="253" t="str">
        <f t="shared" si="3"/>
        <v>N</v>
      </c>
      <c r="V73" s="291">
        <v>0</v>
      </c>
      <c r="W73" s="253">
        <f t="shared" si="35"/>
        <v>3</v>
      </c>
      <c r="X73" s="253" t="str">
        <f t="shared" si="4"/>
        <v>Y</v>
      </c>
      <c r="Y73" s="315">
        <v>6</v>
      </c>
      <c r="Z73" s="254">
        <v>2</v>
      </c>
      <c r="AA73" s="254">
        <f t="shared" si="36"/>
        <v>3</v>
      </c>
      <c r="AB73" s="254" t="str">
        <f t="shared" si="37"/>
        <v>Y</v>
      </c>
      <c r="AC73" s="253">
        <f t="shared" si="28"/>
        <v>4</v>
      </c>
      <c r="AD73" s="254">
        <f t="shared" si="38"/>
        <v>3</v>
      </c>
      <c r="AE73" s="255" t="str">
        <f t="shared" si="5"/>
        <v>Y</v>
      </c>
      <c r="AF73" s="315">
        <v>11</v>
      </c>
      <c r="AG73" s="254">
        <v>8</v>
      </c>
      <c r="AH73" s="253">
        <f t="shared" si="39"/>
        <v>3</v>
      </c>
      <c r="AI73" s="253" t="str">
        <f t="shared" si="6"/>
        <v>Y</v>
      </c>
      <c r="AJ73" s="254">
        <v>3</v>
      </c>
      <c r="AK73" s="253">
        <f t="shared" si="40"/>
        <v>0</v>
      </c>
      <c r="AL73" s="253" t="str">
        <f t="shared" si="7"/>
        <v>N</v>
      </c>
      <c r="AM73" s="315">
        <v>18</v>
      </c>
      <c r="AN73" s="253">
        <v>8</v>
      </c>
      <c r="AO73" s="254">
        <f t="shared" si="8"/>
        <v>3</v>
      </c>
      <c r="AP73" s="254" t="str">
        <f t="shared" si="41"/>
        <v>Y</v>
      </c>
      <c r="AQ73" s="253">
        <f t="shared" si="23"/>
        <v>10</v>
      </c>
      <c r="AR73" s="254">
        <f t="shared" si="42"/>
        <v>3</v>
      </c>
      <c r="AS73" s="255" t="str">
        <f t="shared" si="43"/>
        <v>Y</v>
      </c>
      <c r="AT73" s="320">
        <v>23</v>
      </c>
      <c r="AU73" s="254">
        <f t="shared" si="26"/>
        <v>2</v>
      </c>
      <c r="AV73" s="255" t="str">
        <f t="shared" si="27"/>
        <v>N</v>
      </c>
    </row>
    <row r="74" spans="1:48" s="2" customFormat="1" ht="21" customHeight="1" thickBot="1">
      <c r="A74" s="251">
        <v>65</v>
      </c>
      <c r="B74" s="302" t="s">
        <v>492</v>
      </c>
      <c r="C74" s="290" t="s">
        <v>431</v>
      </c>
      <c r="D74" s="315">
        <v>2</v>
      </c>
      <c r="E74" s="252">
        <v>2</v>
      </c>
      <c r="F74" s="253">
        <f t="shared" si="29"/>
        <v>0</v>
      </c>
      <c r="G74" s="253" t="str">
        <f t="shared" si="0"/>
        <v>N</v>
      </c>
      <c r="H74" s="252">
        <v>0</v>
      </c>
      <c r="I74" s="253">
        <f t="shared" si="30"/>
        <v>0</v>
      </c>
      <c r="J74" s="253" t="str">
        <f t="shared" si="1"/>
        <v>N</v>
      </c>
      <c r="K74" s="315">
        <v>5</v>
      </c>
      <c r="L74" s="254">
        <v>5</v>
      </c>
      <c r="M74" s="254">
        <f t="shared" si="31"/>
        <v>3</v>
      </c>
      <c r="N74" s="254" t="str">
        <f t="shared" si="32"/>
        <v>Y</v>
      </c>
      <c r="O74" s="254">
        <v>0</v>
      </c>
      <c r="P74" s="254">
        <f t="shared" si="33"/>
        <v>0</v>
      </c>
      <c r="Q74" s="255" t="str">
        <f t="shared" si="34"/>
        <v>N</v>
      </c>
      <c r="R74" s="315">
        <v>5</v>
      </c>
      <c r="S74" s="254">
        <v>5</v>
      </c>
      <c r="T74" s="253">
        <f t="shared" si="2"/>
        <v>0</v>
      </c>
      <c r="U74" s="253" t="str">
        <f t="shared" si="3"/>
        <v>N</v>
      </c>
      <c r="V74" s="291">
        <v>0</v>
      </c>
      <c r="W74" s="253">
        <f t="shared" si="35"/>
        <v>3</v>
      </c>
      <c r="X74" s="253" t="str">
        <f t="shared" si="4"/>
        <v>Y</v>
      </c>
      <c r="Y74" s="315">
        <v>4</v>
      </c>
      <c r="Z74" s="254">
        <v>1</v>
      </c>
      <c r="AA74" s="254">
        <f t="shared" si="36"/>
        <v>0</v>
      </c>
      <c r="AB74" s="254" t="str">
        <f t="shared" si="37"/>
        <v>N</v>
      </c>
      <c r="AC74" s="253">
        <f t="shared" si="28"/>
        <v>3</v>
      </c>
      <c r="AD74" s="254">
        <f t="shared" si="38"/>
        <v>3</v>
      </c>
      <c r="AE74" s="255" t="str">
        <f t="shared" si="5"/>
        <v>Y</v>
      </c>
      <c r="AF74" s="315">
        <v>13</v>
      </c>
      <c r="AG74" s="254">
        <v>9</v>
      </c>
      <c r="AH74" s="253">
        <f t="shared" si="39"/>
        <v>3</v>
      </c>
      <c r="AI74" s="253" t="str">
        <f t="shared" si="6"/>
        <v>Y</v>
      </c>
      <c r="AJ74" s="254">
        <v>4</v>
      </c>
      <c r="AK74" s="253">
        <f t="shared" si="40"/>
        <v>1</v>
      </c>
      <c r="AL74" s="253" t="str">
        <f t="shared" si="7"/>
        <v>N</v>
      </c>
      <c r="AM74" s="315">
        <v>15</v>
      </c>
      <c r="AN74" s="253">
        <v>5</v>
      </c>
      <c r="AO74" s="254">
        <f t="shared" si="8"/>
        <v>3</v>
      </c>
      <c r="AP74" s="254" t="str">
        <f t="shared" si="41"/>
        <v>Y</v>
      </c>
      <c r="AQ74" s="253">
        <f t="shared" si="23"/>
        <v>10</v>
      </c>
      <c r="AR74" s="254">
        <f t="shared" si="42"/>
        <v>3</v>
      </c>
      <c r="AS74" s="255" t="str">
        <f t="shared" si="43"/>
        <v>Y</v>
      </c>
      <c r="AT74" s="325">
        <v>3</v>
      </c>
      <c r="AU74" s="254">
        <f t="shared" si="26"/>
        <v>0</v>
      </c>
      <c r="AV74" s="255" t="str">
        <f t="shared" si="27"/>
        <v>N</v>
      </c>
    </row>
    <row r="75" spans="1:48" s="2" customFormat="1" ht="31.5" customHeight="1" thickBot="1">
      <c r="A75" s="251">
        <v>66</v>
      </c>
      <c r="B75" s="302" t="s">
        <v>493</v>
      </c>
      <c r="C75" s="308" t="s">
        <v>432</v>
      </c>
      <c r="D75" s="315">
        <v>8</v>
      </c>
      <c r="E75" s="252">
        <v>8</v>
      </c>
      <c r="F75" s="253">
        <f t="shared" si="29"/>
        <v>3</v>
      </c>
      <c r="G75" s="253" t="str">
        <f t="shared" si="0"/>
        <v>Y</v>
      </c>
      <c r="H75" s="252">
        <v>0</v>
      </c>
      <c r="I75" s="253">
        <f t="shared" si="30"/>
        <v>0</v>
      </c>
      <c r="J75" s="253" t="str">
        <f t="shared" si="1"/>
        <v>N</v>
      </c>
      <c r="K75" s="315">
        <v>10</v>
      </c>
      <c r="L75" s="254">
        <v>7</v>
      </c>
      <c r="M75" s="254">
        <f t="shared" si="31"/>
        <v>3</v>
      </c>
      <c r="N75" s="254" t="str">
        <f t="shared" si="32"/>
        <v>Y</v>
      </c>
      <c r="O75" s="254">
        <v>3</v>
      </c>
      <c r="P75" s="254">
        <f t="shared" si="33"/>
        <v>3</v>
      </c>
      <c r="Q75" s="255" t="str">
        <f t="shared" si="34"/>
        <v>Y</v>
      </c>
      <c r="R75" s="315">
        <v>5</v>
      </c>
      <c r="S75" s="254">
        <v>4</v>
      </c>
      <c r="T75" s="253">
        <f t="shared" si="2"/>
        <v>0</v>
      </c>
      <c r="U75" s="253" t="str">
        <f t="shared" si="3"/>
        <v>N</v>
      </c>
      <c r="V75" s="291">
        <v>1</v>
      </c>
      <c r="W75" s="253">
        <f t="shared" si="35"/>
        <v>1</v>
      </c>
      <c r="X75" s="253" t="str">
        <f t="shared" si="4"/>
        <v>N</v>
      </c>
      <c r="Y75" s="315">
        <v>10</v>
      </c>
      <c r="Z75" s="254">
        <v>4</v>
      </c>
      <c r="AA75" s="254">
        <f t="shared" si="36"/>
        <v>3</v>
      </c>
      <c r="AB75" s="254" t="str">
        <f t="shared" si="37"/>
        <v>Y</v>
      </c>
      <c r="AC75" s="253">
        <f t="shared" si="28"/>
        <v>6</v>
      </c>
      <c r="AD75" s="254">
        <f t="shared" si="38"/>
        <v>3</v>
      </c>
      <c r="AE75" s="255" t="str">
        <f t="shared" si="5"/>
        <v>Y</v>
      </c>
      <c r="AF75" s="315">
        <v>9</v>
      </c>
      <c r="AG75" s="254">
        <v>5</v>
      </c>
      <c r="AH75" s="253">
        <f t="shared" si="39"/>
        <v>3</v>
      </c>
      <c r="AI75" s="253" t="str">
        <f t="shared" si="6"/>
        <v>Y</v>
      </c>
      <c r="AJ75" s="254">
        <v>4</v>
      </c>
      <c r="AK75" s="253">
        <f t="shared" si="40"/>
        <v>1</v>
      </c>
      <c r="AL75" s="253" t="str">
        <f t="shared" si="7"/>
        <v>N</v>
      </c>
      <c r="AM75" s="315">
        <v>0</v>
      </c>
      <c r="AN75" s="253">
        <v>0</v>
      </c>
      <c r="AO75" s="254">
        <f t="shared" si="8"/>
        <v>0</v>
      </c>
      <c r="AP75" s="254" t="str">
        <f t="shared" si="41"/>
        <v>N</v>
      </c>
      <c r="AQ75" s="253">
        <f aca="true" t="shared" si="44" ref="AQ75:AQ131">(AM75-AN75)</f>
        <v>0</v>
      </c>
      <c r="AR75" s="254">
        <f t="shared" si="42"/>
        <v>0</v>
      </c>
      <c r="AS75" s="255" t="str">
        <f t="shared" si="43"/>
        <v>N</v>
      </c>
      <c r="AT75" s="319">
        <v>7</v>
      </c>
      <c r="AU75" s="254">
        <f aca="true" t="shared" si="45" ref="AU75:AU131">IF(AT75="AB","NA",IF(AT75="NA","NA",IF(AT75&gt;=25,3,IF(AT75&gt;=22.5,2,IF(AT75&gt;=20,1,0)))))</f>
        <v>0</v>
      </c>
      <c r="AV75" s="255" t="str">
        <f aca="true" t="shared" si="46" ref="AV75:AV128">IF(AU75="NA","NA",IF(AU75=3,"Y","N"))</f>
        <v>N</v>
      </c>
    </row>
    <row r="76" spans="1:48" s="2" customFormat="1" ht="21" customHeight="1" thickBot="1">
      <c r="A76" s="251">
        <v>67</v>
      </c>
      <c r="B76" s="302" t="s">
        <v>494</v>
      </c>
      <c r="C76" s="290" t="s">
        <v>433</v>
      </c>
      <c r="D76" s="315">
        <v>17</v>
      </c>
      <c r="E76" s="252">
        <v>12</v>
      </c>
      <c r="F76" s="253">
        <f t="shared" si="29"/>
        <v>3</v>
      </c>
      <c r="G76" s="253" t="str">
        <f t="shared" si="0"/>
        <v>Y</v>
      </c>
      <c r="H76" s="252">
        <v>5</v>
      </c>
      <c r="I76" s="253">
        <f t="shared" si="30"/>
        <v>3</v>
      </c>
      <c r="J76" s="253" t="str">
        <f t="shared" si="1"/>
        <v>Y</v>
      </c>
      <c r="K76" s="315">
        <v>10</v>
      </c>
      <c r="L76" s="254">
        <v>7</v>
      </c>
      <c r="M76" s="254">
        <f t="shared" si="31"/>
        <v>3</v>
      </c>
      <c r="N76" s="254" t="str">
        <f t="shared" si="32"/>
        <v>Y</v>
      </c>
      <c r="O76" s="254">
        <v>3</v>
      </c>
      <c r="P76" s="254">
        <f t="shared" si="33"/>
        <v>3</v>
      </c>
      <c r="Q76" s="255" t="str">
        <f t="shared" si="34"/>
        <v>Y</v>
      </c>
      <c r="R76" s="315">
        <v>10</v>
      </c>
      <c r="S76" s="254">
        <v>10</v>
      </c>
      <c r="T76" s="253">
        <f t="shared" si="2"/>
        <v>0</v>
      </c>
      <c r="U76" s="253" t="str">
        <f t="shared" si="3"/>
        <v>N</v>
      </c>
      <c r="V76" s="291">
        <v>0</v>
      </c>
      <c r="W76" s="253">
        <f t="shared" si="35"/>
        <v>3</v>
      </c>
      <c r="X76" s="253" t="str">
        <f t="shared" si="4"/>
        <v>Y</v>
      </c>
      <c r="Y76" s="315">
        <v>9</v>
      </c>
      <c r="Z76" s="254">
        <v>4</v>
      </c>
      <c r="AA76" s="254">
        <f t="shared" si="36"/>
        <v>3</v>
      </c>
      <c r="AB76" s="254" t="str">
        <f t="shared" si="37"/>
        <v>Y</v>
      </c>
      <c r="AC76" s="253">
        <f t="shared" si="28"/>
        <v>5</v>
      </c>
      <c r="AD76" s="254">
        <f t="shared" si="38"/>
        <v>3</v>
      </c>
      <c r="AE76" s="255" t="str">
        <f t="shared" si="5"/>
        <v>Y</v>
      </c>
      <c r="AF76" s="315">
        <v>15</v>
      </c>
      <c r="AG76" s="254">
        <v>8</v>
      </c>
      <c r="AH76" s="253">
        <f t="shared" si="39"/>
        <v>3</v>
      </c>
      <c r="AI76" s="253" t="str">
        <f t="shared" si="6"/>
        <v>Y</v>
      </c>
      <c r="AJ76" s="254">
        <v>7</v>
      </c>
      <c r="AK76" s="253">
        <f t="shared" si="40"/>
        <v>3</v>
      </c>
      <c r="AL76" s="253" t="str">
        <f t="shared" si="7"/>
        <v>Y</v>
      </c>
      <c r="AM76" s="315">
        <v>19</v>
      </c>
      <c r="AN76" s="253">
        <v>9</v>
      </c>
      <c r="AO76" s="254">
        <f t="shared" si="8"/>
        <v>3</v>
      </c>
      <c r="AP76" s="254" t="str">
        <f t="shared" si="41"/>
        <v>Y</v>
      </c>
      <c r="AQ76" s="253">
        <f t="shared" si="44"/>
        <v>10</v>
      </c>
      <c r="AR76" s="254">
        <f t="shared" si="42"/>
        <v>3</v>
      </c>
      <c r="AS76" s="255" t="str">
        <f t="shared" si="43"/>
        <v>Y</v>
      </c>
      <c r="AT76" s="322">
        <v>33</v>
      </c>
      <c r="AU76" s="254">
        <f t="shared" si="45"/>
        <v>3</v>
      </c>
      <c r="AV76" s="255" t="str">
        <f t="shared" si="46"/>
        <v>Y</v>
      </c>
    </row>
    <row r="77" spans="1:48" s="2" customFormat="1" ht="21" customHeight="1" thickBot="1">
      <c r="A77" s="251">
        <v>68</v>
      </c>
      <c r="B77" s="302" t="s">
        <v>495</v>
      </c>
      <c r="C77" s="290" t="s">
        <v>434</v>
      </c>
      <c r="D77" s="315">
        <v>13</v>
      </c>
      <c r="E77" s="252">
        <v>13</v>
      </c>
      <c r="F77" s="253">
        <f t="shared" si="29"/>
        <v>3</v>
      </c>
      <c r="G77" s="253" t="str">
        <f t="shared" si="0"/>
        <v>Y</v>
      </c>
      <c r="H77" s="252">
        <v>0</v>
      </c>
      <c r="I77" s="253">
        <f t="shared" si="30"/>
        <v>0</v>
      </c>
      <c r="J77" s="253" t="str">
        <f t="shared" si="1"/>
        <v>N</v>
      </c>
      <c r="K77" s="315">
        <v>10</v>
      </c>
      <c r="L77" s="254">
        <v>7</v>
      </c>
      <c r="M77" s="254">
        <f t="shared" si="31"/>
        <v>3</v>
      </c>
      <c r="N77" s="254" t="str">
        <f t="shared" si="32"/>
        <v>Y</v>
      </c>
      <c r="O77" s="254">
        <v>3</v>
      </c>
      <c r="P77" s="254">
        <f t="shared" si="33"/>
        <v>3</v>
      </c>
      <c r="Q77" s="255" t="str">
        <f t="shared" si="34"/>
        <v>Y</v>
      </c>
      <c r="R77" s="315">
        <v>12</v>
      </c>
      <c r="S77" s="254">
        <v>10</v>
      </c>
      <c r="T77" s="253">
        <f t="shared" si="2"/>
        <v>0</v>
      </c>
      <c r="U77" s="253" t="str">
        <f t="shared" si="3"/>
        <v>N</v>
      </c>
      <c r="V77" s="291">
        <v>2</v>
      </c>
      <c r="W77" s="253">
        <f t="shared" si="35"/>
        <v>3</v>
      </c>
      <c r="X77" s="253" t="str">
        <f t="shared" si="4"/>
        <v>Y</v>
      </c>
      <c r="Y77" s="315">
        <v>6</v>
      </c>
      <c r="Z77" s="254">
        <v>3</v>
      </c>
      <c r="AA77" s="254">
        <f t="shared" si="36"/>
        <v>3</v>
      </c>
      <c r="AB77" s="254" t="str">
        <f t="shared" si="37"/>
        <v>Y</v>
      </c>
      <c r="AC77" s="253">
        <f t="shared" si="28"/>
        <v>3</v>
      </c>
      <c r="AD77" s="254">
        <f t="shared" si="38"/>
        <v>3</v>
      </c>
      <c r="AE77" s="255" t="str">
        <f t="shared" si="5"/>
        <v>Y</v>
      </c>
      <c r="AF77" s="315">
        <v>12</v>
      </c>
      <c r="AG77" s="254">
        <v>8</v>
      </c>
      <c r="AH77" s="253">
        <f t="shared" si="39"/>
        <v>3</v>
      </c>
      <c r="AI77" s="253" t="str">
        <f t="shared" si="6"/>
        <v>Y</v>
      </c>
      <c r="AJ77" s="254">
        <v>4</v>
      </c>
      <c r="AK77" s="253">
        <f t="shared" si="40"/>
        <v>1</v>
      </c>
      <c r="AL77" s="253" t="str">
        <f t="shared" si="7"/>
        <v>N</v>
      </c>
      <c r="AM77" s="315">
        <v>18</v>
      </c>
      <c r="AN77" s="253">
        <v>8</v>
      </c>
      <c r="AO77" s="254">
        <f t="shared" si="8"/>
        <v>3</v>
      </c>
      <c r="AP77" s="254" t="str">
        <f t="shared" si="41"/>
        <v>Y</v>
      </c>
      <c r="AQ77" s="253">
        <f t="shared" si="44"/>
        <v>10</v>
      </c>
      <c r="AR77" s="254">
        <f t="shared" si="42"/>
        <v>3</v>
      </c>
      <c r="AS77" s="255" t="str">
        <f t="shared" si="43"/>
        <v>Y</v>
      </c>
      <c r="AT77" s="320">
        <v>18</v>
      </c>
      <c r="AU77" s="254">
        <f t="shared" si="45"/>
        <v>0</v>
      </c>
      <c r="AV77" s="255" t="str">
        <f t="shared" si="46"/>
        <v>N</v>
      </c>
    </row>
    <row r="78" spans="1:48" s="2" customFormat="1" ht="21" customHeight="1" thickBot="1">
      <c r="A78" s="251">
        <v>69</v>
      </c>
      <c r="B78" s="302" t="s">
        <v>496</v>
      </c>
      <c r="C78" s="290" t="s">
        <v>435</v>
      </c>
      <c r="D78" s="315">
        <v>18</v>
      </c>
      <c r="E78" s="252">
        <v>13</v>
      </c>
      <c r="F78" s="253">
        <f t="shared" si="29"/>
        <v>3</v>
      </c>
      <c r="G78" s="253" t="str">
        <f t="shared" si="0"/>
        <v>Y</v>
      </c>
      <c r="H78" s="252">
        <v>5</v>
      </c>
      <c r="I78" s="253">
        <f t="shared" si="30"/>
        <v>3</v>
      </c>
      <c r="J78" s="253" t="str">
        <f t="shared" si="1"/>
        <v>Y</v>
      </c>
      <c r="K78" s="315">
        <v>9</v>
      </c>
      <c r="L78" s="254">
        <v>7</v>
      </c>
      <c r="M78" s="254">
        <f t="shared" si="31"/>
        <v>3</v>
      </c>
      <c r="N78" s="254" t="str">
        <f t="shared" si="32"/>
        <v>Y</v>
      </c>
      <c r="O78" s="254">
        <v>2</v>
      </c>
      <c r="P78" s="254">
        <f t="shared" si="33"/>
        <v>3</v>
      </c>
      <c r="Q78" s="255" t="str">
        <f t="shared" si="34"/>
        <v>Y</v>
      </c>
      <c r="R78" s="315">
        <v>12</v>
      </c>
      <c r="S78" s="254">
        <v>10</v>
      </c>
      <c r="T78" s="253">
        <f t="shared" si="2"/>
        <v>0</v>
      </c>
      <c r="U78" s="253" t="str">
        <f t="shared" si="3"/>
        <v>N</v>
      </c>
      <c r="V78" s="291">
        <v>2</v>
      </c>
      <c r="W78" s="253">
        <f t="shared" si="35"/>
        <v>3</v>
      </c>
      <c r="X78" s="253" t="str">
        <f t="shared" si="4"/>
        <v>Y</v>
      </c>
      <c r="Y78" s="315">
        <v>9</v>
      </c>
      <c r="Z78" s="254">
        <v>4</v>
      </c>
      <c r="AA78" s="254">
        <f t="shared" si="36"/>
        <v>3</v>
      </c>
      <c r="AB78" s="254" t="str">
        <f t="shared" si="37"/>
        <v>Y</v>
      </c>
      <c r="AC78" s="253">
        <f t="shared" si="28"/>
        <v>5</v>
      </c>
      <c r="AD78" s="254">
        <f t="shared" si="38"/>
        <v>3</v>
      </c>
      <c r="AE78" s="255" t="str">
        <f t="shared" si="5"/>
        <v>Y</v>
      </c>
      <c r="AF78" s="315">
        <v>17</v>
      </c>
      <c r="AG78" s="254">
        <v>10</v>
      </c>
      <c r="AH78" s="253">
        <f t="shared" si="39"/>
        <v>3</v>
      </c>
      <c r="AI78" s="253" t="str">
        <f t="shared" si="6"/>
        <v>Y</v>
      </c>
      <c r="AJ78" s="254">
        <v>7</v>
      </c>
      <c r="AK78" s="253">
        <f t="shared" si="40"/>
        <v>3</v>
      </c>
      <c r="AL78" s="253" t="str">
        <f t="shared" si="7"/>
        <v>Y</v>
      </c>
      <c r="AM78" s="315">
        <v>17</v>
      </c>
      <c r="AN78" s="253">
        <v>7</v>
      </c>
      <c r="AO78" s="254">
        <f t="shared" si="8"/>
        <v>3</v>
      </c>
      <c r="AP78" s="254" t="str">
        <f t="shared" si="41"/>
        <v>Y</v>
      </c>
      <c r="AQ78" s="253">
        <f t="shared" si="44"/>
        <v>10</v>
      </c>
      <c r="AR78" s="254">
        <f t="shared" si="42"/>
        <v>3</v>
      </c>
      <c r="AS78" s="255" t="str">
        <f t="shared" si="43"/>
        <v>Y</v>
      </c>
      <c r="AT78" s="320">
        <v>28</v>
      </c>
      <c r="AU78" s="254">
        <f t="shared" si="45"/>
        <v>3</v>
      </c>
      <c r="AV78" s="255" t="str">
        <f t="shared" si="46"/>
        <v>Y</v>
      </c>
    </row>
    <row r="79" spans="1:48" s="2" customFormat="1" ht="21" customHeight="1" thickBot="1">
      <c r="A79" s="251">
        <v>70</v>
      </c>
      <c r="B79" s="302" t="s">
        <v>497</v>
      </c>
      <c r="C79" s="290" t="s">
        <v>436</v>
      </c>
      <c r="D79" s="315">
        <v>17</v>
      </c>
      <c r="E79" s="252">
        <v>12</v>
      </c>
      <c r="F79" s="253">
        <f t="shared" si="29"/>
        <v>3</v>
      </c>
      <c r="G79" s="253" t="str">
        <f t="shared" si="0"/>
        <v>Y</v>
      </c>
      <c r="H79" s="252">
        <v>5</v>
      </c>
      <c r="I79" s="253">
        <f t="shared" si="30"/>
        <v>3</v>
      </c>
      <c r="J79" s="253" t="str">
        <f t="shared" si="1"/>
        <v>Y</v>
      </c>
      <c r="K79" s="315">
        <v>10</v>
      </c>
      <c r="L79" s="254">
        <v>7</v>
      </c>
      <c r="M79" s="254">
        <f t="shared" si="31"/>
        <v>3</v>
      </c>
      <c r="N79" s="254" t="str">
        <f t="shared" si="32"/>
        <v>Y</v>
      </c>
      <c r="O79" s="254">
        <v>3</v>
      </c>
      <c r="P79" s="254">
        <f t="shared" si="33"/>
        <v>3</v>
      </c>
      <c r="Q79" s="255" t="str">
        <f t="shared" si="34"/>
        <v>Y</v>
      </c>
      <c r="R79" s="315">
        <v>14</v>
      </c>
      <c r="S79" s="254">
        <v>8</v>
      </c>
      <c r="T79" s="253">
        <f t="shared" si="2"/>
        <v>3</v>
      </c>
      <c r="U79" s="253" t="str">
        <f t="shared" si="3"/>
        <v>Y</v>
      </c>
      <c r="V79" s="291">
        <v>6</v>
      </c>
      <c r="W79" s="253">
        <f t="shared" si="35"/>
        <v>3</v>
      </c>
      <c r="X79" s="253" t="str">
        <f t="shared" si="4"/>
        <v>Y</v>
      </c>
      <c r="Y79" s="315">
        <v>10</v>
      </c>
      <c r="Z79" s="254">
        <v>4</v>
      </c>
      <c r="AA79" s="254">
        <f t="shared" si="36"/>
        <v>3</v>
      </c>
      <c r="AB79" s="254" t="str">
        <f t="shared" si="37"/>
        <v>Y</v>
      </c>
      <c r="AC79" s="253">
        <f t="shared" si="28"/>
        <v>6</v>
      </c>
      <c r="AD79" s="254">
        <f t="shared" si="38"/>
        <v>3</v>
      </c>
      <c r="AE79" s="255" t="str">
        <f t="shared" si="5"/>
        <v>Y</v>
      </c>
      <c r="AF79" s="315">
        <v>14</v>
      </c>
      <c r="AG79" s="254">
        <v>7</v>
      </c>
      <c r="AH79" s="253">
        <f t="shared" si="39"/>
        <v>3</v>
      </c>
      <c r="AI79" s="253" t="str">
        <f t="shared" si="6"/>
        <v>Y</v>
      </c>
      <c r="AJ79" s="254">
        <v>7</v>
      </c>
      <c r="AK79" s="253">
        <f t="shared" si="40"/>
        <v>3</v>
      </c>
      <c r="AL79" s="253" t="str">
        <f t="shared" si="7"/>
        <v>Y</v>
      </c>
      <c r="AM79" s="315">
        <v>18</v>
      </c>
      <c r="AN79" s="253">
        <v>8</v>
      </c>
      <c r="AO79" s="254">
        <f t="shared" si="8"/>
        <v>3</v>
      </c>
      <c r="AP79" s="254" t="str">
        <f t="shared" si="41"/>
        <v>Y</v>
      </c>
      <c r="AQ79" s="253">
        <f t="shared" si="44"/>
        <v>10</v>
      </c>
      <c r="AR79" s="254">
        <f t="shared" si="42"/>
        <v>3</v>
      </c>
      <c r="AS79" s="255" t="str">
        <f t="shared" si="43"/>
        <v>Y</v>
      </c>
      <c r="AT79" s="319">
        <v>32</v>
      </c>
      <c r="AU79" s="254">
        <f t="shared" si="45"/>
        <v>3</v>
      </c>
      <c r="AV79" s="255" t="str">
        <f t="shared" si="46"/>
        <v>Y</v>
      </c>
    </row>
    <row r="80" spans="1:48" s="2" customFormat="1" ht="21" customHeight="1" thickBot="1">
      <c r="A80" s="251">
        <v>71</v>
      </c>
      <c r="B80" s="302" t="s">
        <v>498</v>
      </c>
      <c r="C80" s="290" t="s">
        <v>437</v>
      </c>
      <c r="D80" s="315">
        <v>9</v>
      </c>
      <c r="E80" s="252">
        <v>4</v>
      </c>
      <c r="F80" s="253">
        <f t="shared" si="29"/>
        <v>0</v>
      </c>
      <c r="G80" s="253" t="str">
        <f t="shared" si="0"/>
        <v>N</v>
      </c>
      <c r="H80" s="252">
        <v>5</v>
      </c>
      <c r="I80" s="253">
        <f t="shared" si="30"/>
        <v>3</v>
      </c>
      <c r="J80" s="253" t="str">
        <f t="shared" si="1"/>
        <v>Y</v>
      </c>
      <c r="K80" s="315">
        <v>9</v>
      </c>
      <c r="L80" s="254">
        <v>7</v>
      </c>
      <c r="M80" s="254">
        <f t="shared" si="31"/>
        <v>3</v>
      </c>
      <c r="N80" s="254" t="str">
        <f t="shared" si="32"/>
        <v>Y</v>
      </c>
      <c r="O80" s="254">
        <v>2</v>
      </c>
      <c r="P80" s="254">
        <f t="shared" si="33"/>
        <v>3</v>
      </c>
      <c r="Q80" s="255" t="str">
        <f t="shared" si="34"/>
        <v>Y</v>
      </c>
      <c r="R80" s="315">
        <v>7</v>
      </c>
      <c r="S80" s="254">
        <v>7</v>
      </c>
      <c r="T80" s="253">
        <f t="shared" si="2"/>
        <v>0</v>
      </c>
      <c r="U80" s="253" t="str">
        <f t="shared" si="3"/>
        <v>N</v>
      </c>
      <c r="V80" s="291">
        <v>0</v>
      </c>
      <c r="W80" s="253">
        <f t="shared" si="35"/>
        <v>3</v>
      </c>
      <c r="X80" s="253" t="str">
        <f t="shared" si="4"/>
        <v>Y</v>
      </c>
      <c r="Y80" s="315">
        <v>6</v>
      </c>
      <c r="Z80" s="254">
        <v>2</v>
      </c>
      <c r="AA80" s="254">
        <f t="shared" si="36"/>
        <v>3</v>
      </c>
      <c r="AB80" s="254" t="str">
        <f t="shared" si="37"/>
        <v>Y</v>
      </c>
      <c r="AC80" s="253">
        <f t="shared" si="28"/>
        <v>4</v>
      </c>
      <c r="AD80" s="254">
        <f t="shared" si="38"/>
        <v>3</v>
      </c>
      <c r="AE80" s="255" t="str">
        <f t="shared" si="5"/>
        <v>Y</v>
      </c>
      <c r="AF80" s="315">
        <v>13</v>
      </c>
      <c r="AG80" s="254">
        <v>7</v>
      </c>
      <c r="AH80" s="253">
        <f t="shared" si="39"/>
        <v>3</v>
      </c>
      <c r="AI80" s="253" t="str">
        <f t="shared" si="6"/>
        <v>Y</v>
      </c>
      <c r="AJ80" s="254">
        <v>6</v>
      </c>
      <c r="AK80" s="253">
        <f t="shared" si="40"/>
        <v>3</v>
      </c>
      <c r="AL80" s="253" t="str">
        <f t="shared" si="7"/>
        <v>Y</v>
      </c>
      <c r="AM80" s="315">
        <v>18</v>
      </c>
      <c r="AN80" s="253">
        <v>8</v>
      </c>
      <c r="AO80" s="254">
        <f t="shared" si="8"/>
        <v>3</v>
      </c>
      <c r="AP80" s="254" t="str">
        <f t="shared" si="41"/>
        <v>Y</v>
      </c>
      <c r="AQ80" s="253">
        <f t="shared" si="44"/>
        <v>10</v>
      </c>
      <c r="AR80" s="254">
        <f t="shared" si="42"/>
        <v>3</v>
      </c>
      <c r="AS80" s="255" t="str">
        <f t="shared" si="43"/>
        <v>Y</v>
      </c>
      <c r="AT80" s="320">
        <v>20</v>
      </c>
      <c r="AU80" s="254">
        <f t="shared" si="45"/>
        <v>1</v>
      </c>
      <c r="AV80" s="255" t="str">
        <f t="shared" si="46"/>
        <v>N</v>
      </c>
    </row>
    <row r="81" spans="1:48" s="2" customFormat="1" ht="21" customHeight="1" thickBot="1">
      <c r="A81" s="251">
        <v>72</v>
      </c>
      <c r="B81" s="302" t="s">
        <v>499</v>
      </c>
      <c r="C81" s="290" t="s">
        <v>438</v>
      </c>
      <c r="D81" s="315">
        <v>8</v>
      </c>
      <c r="E81" s="252">
        <v>8</v>
      </c>
      <c r="F81" s="253">
        <f t="shared" si="29"/>
        <v>3</v>
      </c>
      <c r="G81" s="253" t="str">
        <f t="shared" si="0"/>
        <v>Y</v>
      </c>
      <c r="H81" s="252">
        <v>0</v>
      </c>
      <c r="I81" s="253">
        <f t="shared" si="30"/>
        <v>0</v>
      </c>
      <c r="J81" s="253" t="str">
        <f t="shared" si="1"/>
        <v>N</v>
      </c>
      <c r="K81" s="315">
        <v>9</v>
      </c>
      <c r="L81" s="254">
        <v>7</v>
      </c>
      <c r="M81" s="254">
        <f t="shared" si="31"/>
        <v>3</v>
      </c>
      <c r="N81" s="254" t="str">
        <f t="shared" si="32"/>
        <v>Y</v>
      </c>
      <c r="O81" s="254">
        <v>2</v>
      </c>
      <c r="P81" s="254">
        <f t="shared" si="33"/>
        <v>3</v>
      </c>
      <c r="Q81" s="255" t="str">
        <f t="shared" si="34"/>
        <v>Y</v>
      </c>
      <c r="R81" s="315">
        <v>7</v>
      </c>
      <c r="S81" s="254">
        <v>7</v>
      </c>
      <c r="T81" s="253">
        <f t="shared" si="2"/>
        <v>0</v>
      </c>
      <c r="U81" s="253" t="str">
        <f t="shared" si="3"/>
        <v>N</v>
      </c>
      <c r="V81" s="291">
        <v>0</v>
      </c>
      <c r="W81" s="253">
        <f t="shared" si="35"/>
        <v>3</v>
      </c>
      <c r="X81" s="253" t="str">
        <f t="shared" si="4"/>
        <v>Y</v>
      </c>
      <c r="Y81" s="315">
        <v>5</v>
      </c>
      <c r="Z81" s="254">
        <v>1</v>
      </c>
      <c r="AA81" s="254">
        <f t="shared" si="36"/>
        <v>0</v>
      </c>
      <c r="AB81" s="254" t="str">
        <f t="shared" si="37"/>
        <v>N</v>
      </c>
      <c r="AC81" s="253">
        <f t="shared" si="28"/>
        <v>4</v>
      </c>
      <c r="AD81" s="254">
        <f t="shared" si="38"/>
        <v>3</v>
      </c>
      <c r="AE81" s="255" t="str">
        <f t="shared" si="5"/>
        <v>Y</v>
      </c>
      <c r="AF81" s="315">
        <v>7</v>
      </c>
      <c r="AG81" s="254">
        <v>5</v>
      </c>
      <c r="AH81" s="253">
        <f t="shared" si="39"/>
        <v>3</v>
      </c>
      <c r="AI81" s="253" t="str">
        <f t="shared" si="6"/>
        <v>Y</v>
      </c>
      <c r="AJ81" s="254">
        <v>2</v>
      </c>
      <c r="AK81" s="253">
        <f t="shared" si="40"/>
        <v>0</v>
      </c>
      <c r="AL81" s="253" t="str">
        <f t="shared" si="7"/>
        <v>N</v>
      </c>
      <c r="AM81" s="315">
        <v>17</v>
      </c>
      <c r="AN81" s="253">
        <v>7</v>
      </c>
      <c r="AO81" s="254">
        <f t="shared" si="8"/>
        <v>3</v>
      </c>
      <c r="AP81" s="254" t="str">
        <f t="shared" si="41"/>
        <v>Y</v>
      </c>
      <c r="AQ81" s="253">
        <f t="shared" si="44"/>
        <v>10</v>
      </c>
      <c r="AR81" s="254">
        <f t="shared" si="42"/>
        <v>3</v>
      </c>
      <c r="AS81" s="255" t="str">
        <f t="shared" si="43"/>
        <v>Y</v>
      </c>
      <c r="AT81" s="319">
        <v>1</v>
      </c>
      <c r="AU81" s="254">
        <f t="shared" si="45"/>
        <v>0</v>
      </c>
      <c r="AV81" s="255" t="str">
        <f t="shared" si="46"/>
        <v>N</v>
      </c>
    </row>
    <row r="82" spans="1:48" s="2" customFormat="1" ht="21" customHeight="1" thickBot="1">
      <c r="A82" s="251">
        <v>73</v>
      </c>
      <c r="B82" s="302" t="s">
        <v>500</v>
      </c>
      <c r="C82" s="290" t="s">
        <v>439</v>
      </c>
      <c r="D82" s="315">
        <v>18</v>
      </c>
      <c r="E82" s="252">
        <v>13</v>
      </c>
      <c r="F82" s="253">
        <f t="shared" si="29"/>
        <v>3</v>
      </c>
      <c r="G82" s="253" t="str">
        <f t="shared" si="0"/>
        <v>Y</v>
      </c>
      <c r="H82" s="252">
        <v>5</v>
      </c>
      <c r="I82" s="253">
        <f t="shared" si="30"/>
        <v>3</v>
      </c>
      <c r="J82" s="253" t="str">
        <f t="shared" si="1"/>
        <v>Y</v>
      </c>
      <c r="K82" s="315">
        <v>9</v>
      </c>
      <c r="L82" s="254">
        <v>7</v>
      </c>
      <c r="M82" s="254">
        <f t="shared" si="31"/>
        <v>3</v>
      </c>
      <c r="N82" s="254" t="str">
        <f t="shared" si="32"/>
        <v>Y</v>
      </c>
      <c r="O82" s="254">
        <v>2</v>
      </c>
      <c r="P82" s="254">
        <f t="shared" si="33"/>
        <v>3</v>
      </c>
      <c r="Q82" s="255" t="str">
        <f t="shared" si="34"/>
        <v>Y</v>
      </c>
      <c r="R82" s="315">
        <v>17</v>
      </c>
      <c r="S82" s="254">
        <v>9</v>
      </c>
      <c r="T82" s="253">
        <f t="shared" si="2"/>
        <v>3</v>
      </c>
      <c r="U82" s="253" t="str">
        <f t="shared" si="3"/>
        <v>Y</v>
      </c>
      <c r="V82" s="291">
        <v>8</v>
      </c>
      <c r="W82" s="253">
        <f t="shared" si="35"/>
        <v>3</v>
      </c>
      <c r="X82" s="253" t="str">
        <f t="shared" si="4"/>
        <v>Y</v>
      </c>
      <c r="Y82" s="315">
        <v>6</v>
      </c>
      <c r="Z82" s="254">
        <v>2</v>
      </c>
      <c r="AA82" s="254">
        <f t="shared" si="36"/>
        <v>3</v>
      </c>
      <c r="AB82" s="254" t="str">
        <f t="shared" si="37"/>
        <v>Y</v>
      </c>
      <c r="AC82" s="253">
        <f t="shared" si="28"/>
        <v>4</v>
      </c>
      <c r="AD82" s="254">
        <f t="shared" si="38"/>
        <v>3</v>
      </c>
      <c r="AE82" s="255" t="str">
        <f t="shared" si="5"/>
        <v>Y</v>
      </c>
      <c r="AF82" s="315">
        <v>18</v>
      </c>
      <c r="AG82" s="254">
        <v>10</v>
      </c>
      <c r="AH82" s="253">
        <f t="shared" si="39"/>
        <v>3</v>
      </c>
      <c r="AI82" s="253" t="str">
        <f t="shared" si="6"/>
        <v>Y</v>
      </c>
      <c r="AJ82" s="254">
        <v>8</v>
      </c>
      <c r="AK82" s="253">
        <f t="shared" si="40"/>
        <v>3</v>
      </c>
      <c r="AL82" s="253" t="str">
        <f t="shared" si="7"/>
        <v>Y</v>
      </c>
      <c r="AM82" s="315">
        <v>19</v>
      </c>
      <c r="AN82" s="253">
        <v>9</v>
      </c>
      <c r="AO82" s="254">
        <f t="shared" si="8"/>
        <v>3</v>
      </c>
      <c r="AP82" s="254" t="str">
        <f t="shared" si="41"/>
        <v>Y</v>
      </c>
      <c r="AQ82" s="253">
        <f t="shared" si="44"/>
        <v>10</v>
      </c>
      <c r="AR82" s="254">
        <f t="shared" si="42"/>
        <v>3</v>
      </c>
      <c r="AS82" s="255" t="str">
        <f t="shared" si="43"/>
        <v>Y</v>
      </c>
      <c r="AT82" s="320">
        <v>28</v>
      </c>
      <c r="AU82" s="254">
        <f t="shared" si="45"/>
        <v>3</v>
      </c>
      <c r="AV82" s="255" t="str">
        <f t="shared" si="46"/>
        <v>Y</v>
      </c>
    </row>
    <row r="83" spans="1:48" s="2" customFormat="1" ht="21" customHeight="1" thickBot="1">
      <c r="A83" s="251">
        <v>74</v>
      </c>
      <c r="B83" s="302" t="s">
        <v>501</v>
      </c>
      <c r="C83" s="290" t="s">
        <v>440</v>
      </c>
      <c r="D83" s="315">
        <v>12</v>
      </c>
      <c r="E83" s="252">
        <v>7</v>
      </c>
      <c r="F83" s="253">
        <f t="shared" si="29"/>
        <v>2</v>
      </c>
      <c r="G83" s="253" t="str">
        <f t="shared" si="0"/>
        <v>N</v>
      </c>
      <c r="H83" s="252">
        <v>5</v>
      </c>
      <c r="I83" s="253">
        <f t="shared" si="30"/>
        <v>3</v>
      </c>
      <c r="J83" s="253" t="str">
        <f t="shared" si="1"/>
        <v>Y</v>
      </c>
      <c r="K83" s="317">
        <v>9</v>
      </c>
      <c r="L83" s="254">
        <v>7</v>
      </c>
      <c r="M83" s="254">
        <f t="shared" si="31"/>
        <v>3</v>
      </c>
      <c r="N83" s="254" t="str">
        <f t="shared" si="32"/>
        <v>Y</v>
      </c>
      <c r="O83" s="254">
        <v>2</v>
      </c>
      <c r="P83" s="254">
        <f t="shared" si="33"/>
        <v>3</v>
      </c>
      <c r="Q83" s="255" t="str">
        <f t="shared" si="34"/>
        <v>Y</v>
      </c>
      <c r="R83" s="315">
        <v>7</v>
      </c>
      <c r="S83" s="254">
        <v>7</v>
      </c>
      <c r="T83" s="253">
        <f t="shared" si="2"/>
        <v>0</v>
      </c>
      <c r="U83" s="253" t="str">
        <f t="shared" si="3"/>
        <v>N</v>
      </c>
      <c r="V83" s="291">
        <v>0</v>
      </c>
      <c r="W83" s="253">
        <f t="shared" si="35"/>
        <v>3</v>
      </c>
      <c r="X83" s="253" t="str">
        <f t="shared" si="4"/>
        <v>Y</v>
      </c>
      <c r="Y83" s="317">
        <v>10</v>
      </c>
      <c r="Z83" s="254">
        <v>4</v>
      </c>
      <c r="AA83" s="254">
        <f t="shared" si="36"/>
        <v>3</v>
      </c>
      <c r="AB83" s="254" t="str">
        <f t="shared" si="37"/>
        <v>Y</v>
      </c>
      <c r="AC83" s="253">
        <f aca="true" t="shared" si="47" ref="AC83:AC131">(Y83-Z83)</f>
        <v>6</v>
      </c>
      <c r="AD83" s="254">
        <f t="shared" si="38"/>
        <v>3</v>
      </c>
      <c r="AE83" s="255" t="str">
        <f t="shared" si="5"/>
        <v>Y</v>
      </c>
      <c r="AF83" s="315">
        <v>3</v>
      </c>
      <c r="AG83" s="254">
        <v>3</v>
      </c>
      <c r="AH83" s="253">
        <f t="shared" si="39"/>
        <v>0</v>
      </c>
      <c r="AI83" s="253" t="str">
        <f t="shared" si="6"/>
        <v>N</v>
      </c>
      <c r="AJ83" s="254">
        <v>0</v>
      </c>
      <c r="AK83" s="253">
        <f t="shared" si="40"/>
        <v>0</v>
      </c>
      <c r="AL83" s="253" t="str">
        <f t="shared" si="7"/>
        <v>N</v>
      </c>
      <c r="AM83" s="317">
        <v>15</v>
      </c>
      <c r="AN83" s="253">
        <v>5</v>
      </c>
      <c r="AO83" s="254">
        <f t="shared" si="8"/>
        <v>3</v>
      </c>
      <c r="AP83" s="254" t="str">
        <f t="shared" si="41"/>
        <v>Y</v>
      </c>
      <c r="AQ83" s="253">
        <f t="shared" si="44"/>
        <v>10</v>
      </c>
      <c r="AR83" s="254">
        <f t="shared" si="42"/>
        <v>3</v>
      </c>
      <c r="AS83" s="255" t="str">
        <f t="shared" si="43"/>
        <v>Y</v>
      </c>
      <c r="AT83" s="320">
        <v>28</v>
      </c>
      <c r="AU83" s="254">
        <f t="shared" si="45"/>
        <v>3</v>
      </c>
      <c r="AV83" s="255" t="str">
        <f t="shared" si="46"/>
        <v>Y</v>
      </c>
    </row>
    <row r="84" spans="1:48" s="2" customFormat="1" ht="21" customHeight="1" thickBot="1">
      <c r="A84" s="251">
        <v>75</v>
      </c>
      <c r="B84" s="302" t="s">
        <v>502</v>
      </c>
      <c r="C84" s="290" t="s">
        <v>441</v>
      </c>
      <c r="D84" s="315">
        <v>16</v>
      </c>
      <c r="E84" s="252">
        <v>12</v>
      </c>
      <c r="F84" s="253">
        <f t="shared" si="29"/>
        <v>3</v>
      </c>
      <c r="G84" s="253" t="str">
        <f t="shared" si="0"/>
        <v>Y</v>
      </c>
      <c r="H84" s="252">
        <v>4</v>
      </c>
      <c r="I84" s="253">
        <f t="shared" si="30"/>
        <v>3</v>
      </c>
      <c r="J84" s="253" t="str">
        <f t="shared" si="1"/>
        <v>Y</v>
      </c>
      <c r="K84" s="317">
        <v>10</v>
      </c>
      <c r="L84" s="254">
        <v>7</v>
      </c>
      <c r="M84" s="254">
        <f t="shared" si="31"/>
        <v>3</v>
      </c>
      <c r="N84" s="254" t="str">
        <f t="shared" si="32"/>
        <v>Y</v>
      </c>
      <c r="O84" s="254">
        <v>3</v>
      </c>
      <c r="P84" s="254">
        <f t="shared" si="33"/>
        <v>3</v>
      </c>
      <c r="Q84" s="255" t="str">
        <f t="shared" si="34"/>
        <v>Y</v>
      </c>
      <c r="R84" s="315">
        <v>19</v>
      </c>
      <c r="S84" s="254">
        <v>9</v>
      </c>
      <c r="T84" s="253">
        <f t="shared" si="2"/>
        <v>3</v>
      </c>
      <c r="U84" s="253" t="str">
        <f t="shared" si="3"/>
        <v>Y</v>
      </c>
      <c r="V84" s="291">
        <v>10</v>
      </c>
      <c r="W84" s="253">
        <f t="shared" si="35"/>
        <v>3</v>
      </c>
      <c r="X84" s="253" t="str">
        <f t="shared" si="4"/>
        <v>Y</v>
      </c>
      <c r="Y84" s="317">
        <v>9</v>
      </c>
      <c r="Z84" s="254">
        <v>3</v>
      </c>
      <c r="AA84" s="254">
        <f t="shared" si="36"/>
        <v>3</v>
      </c>
      <c r="AB84" s="254" t="str">
        <f t="shared" si="37"/>
        <v>Y</v>
      </c>
      <c r="AC84" s="253">
        <f t="shared" si="47"/>
        <v>6</v>
      </c>
      <c r="AD84" s="254">
        <f t="shared" si="38"/>
        <v>3</v>
      </c>
      <c r="AE84" s="255" t="str">
        <f t="shared" si="5"/>
        <v>Y</v>
      </c>
      <c r="AF84" s="315">
        <v>11</v>
      </c>
      <c r="AG84" s="254">
        <v>4</v>
      </c>
      <c r="AH84" s="253">
        <f t="shared" si="39"/>
        <v>1</v>
      </c>
      <c r="AI84" s="253" t="str">
        <f t="shared" si="6"/>
        <v>N</v>
      </c>
      <c r="AJ84" s="254">
        <v>7</v>
      </c>
      <c r="AK84" s="253">
        <f t="shared" si="40"/>
        <v>3</v>
      </c>
      <c r="AL84" s="253" t="str">
        <f t="shared" si="7"/>
        <v>Y</v>
      </c>
      <c r="AM84" s="317">
        <v>18</v>
      </c>
      <c r="AN84" s="253">
        <v>8</v>
      </c>
      <c r="AO84" s="254">
        <f t="shared" si="8"/>
        <v>3</v>
      </c>
      <c r="AP84" s="254" t="str">
        <f t="shared" si="41"/>
        <v>Y</v>
      </c>
      <c r="AQ84" s="253">
        <f t="shared" si="44"/>
        <v>10</v>
      </c>
      <c r="AR84" s="254">
        <f t="shared" si="42"/>
        <v>3</v>
      </c>
      <c r="AS84" s="255" t="str">
        <f t="shared" si="43"/>
        <v>Y</v>
      </c>
      <c r="AT84" s="320">
        <v>37</v>
      </c>
      <c r="AU84" s="254">
        <f t="shared" si="45"/>
        <v>3</v>
      </c>
      <c r="AV84" s="255" t="str">
        <f t="shared" si="46"/>
        <v>Y</v>
      </c>
    </row>
    <row r="85" spans="1:48" s="2" customFormat="1" ht="21" customHeight="1" thickBot="1">
      <c r="A85" s="251">
        <v>76</v>
      </c>
      <c r="B85" s="302" t="s">
        <v>503</v>
      </c>
      <c r="C85" s="290" t="s">
        <v>442</v>
      </c>
      <c r="D85" s="315">
        <v>15</v>
      </c>
      <c r="E85" s="252">
        <v>12</v>
      </c>
      <c r="F85" s="253">
        <f t="shared" si="29"/>
        <v>3</v>
      </c>
      <c r="G85" s="253" t="str">
        <f t="shared" si="0"/>
        <v>Y</v>
      </c>
      <c r="H85" s="252">
        <v>3</v>
      </c>
      <c r="I85" s="253">
        <f t="shared" si="30"/>
        <v>3</v>
      </c>
      <c r="J85" s="253" t="str">
        <f t="shared" si="1"/>
        <v>Y</v>
      </c>
      <c r="K85" s="317">
        <v>9</v>
      </c>
      <c r="L85" s="254">
        <v>7</v>
      </c>
      <c r="M85" s="254">
        <f t="shared" si="31"/>
        <v>3</v>
      </c>
      <c r="N85" s="254" t="str">
        <f t="shared" si="32"/>
        <v>Y</v>
      </c>
      <c r="O85" s="254">
        <v>2</v>
      </c>
      <c r="P85" s="254">
        <f t="shared" si="33"/>
        <v>3</v>
      </c>
      <c r="Q85" s="255" t="str">
        <f t="shared" si="34"/>
        <v>Y</v>
      </c>
      <c r="R85" s="315">
        <v>19</v>
      </c>
      <c r="S85" s="254">
        <v>10</v>
      </c>
      <c r="T85" s="253">
        <f t="shared" si="2"/>
        <v>3</v>
      </c>
      <c r="U85" s="253" t="str">
        <f t="shared" si="3"/>
        <v>Y</v>
      </c>
      <c r="V85" s="291">
        <v>9</v>
      </c>
      <c r="W85" s="253">
        <f t="shared" si="35"/>
        <v>3</v>
      </c>
      <c r="X85" s="253" t="str">
        <f t="shared" si="4"/>
        <v>Y</v>
      </c>
      <c r="Y85" s="317">
        <v>10</v>
      </c>
      <c r="Z85" s="254">
        <v>4</v>
      </c>
      <c r="AA85" s="254">
        <f t="shared" si="36"/>
        <v>3</v>
      </c>
      <c r="AB85" s="254" t="str">
        <f t="shared" si="37"/>
        <v>Y</v>
      </c>
      <c r="AC85" s="253">
        <f t="shared" si="47"/>
        <v>6</v>
      </c>
      <c r="AD85" s="254">
        <f t="shared" si="38"/>
        <v>3</v>
      </c>
      <c r="AE85" s="255" t="str">
        <f t="shared" si="5"/>
        <v>Y</v>
      </c>
      <c r="AF85" s="315">
        <v>19</v>
      </c>
      <c r="AG85" s="254">
        <v>10</v>
      </c>
      <c r="AH85" s="253">
        <f t="shared" si="39"/>
        <v>3</v>
      </c>
      <c r="AI85" s="253" t="str">
        <f t="shared" si="6"/>
        <v>Y</v>
      </c>
      <c r="AJ85" s="254">
        <v>9</v>
      </c>
      <c r="AK85" s="253">
        <f t="shared" si="40"/>
        <v>3</v>
      </c>
      <c r="AL85" s="253" t="str">
        <f t="shared" si="7"/>
        <v>Y</v>
      </c>
      <c r="AM85" s="317">
        <v>16</v>
      </c>
      <c r="AN85" s="253">
        <v>6</v>
      </c>
      <c r="AO85" s="254">
        <f t="shared" si="8"/>
        <v>3</v>
      </c>
      <c r="AP85" s="254" t="str">
        <f t="shared" si="41"/>
        <v>Y</v>
      </c>
      <c r="AQ85" s="253">
        <f t="shared" si="44"/>
        <v>10</v>
      </c>
      <c r="AR85" s="254">
        <f t="shared" si="42"/>
        <v>3</v>
      </c>
      <c r="AS85" s="255" t="str">
        <f t="shared" si="43"/>
        <v>Y</v>
      </c>
      <c r="AT85" s="320">
        <v>40</v>
      </c>
      <c r="AU85" s="254">
        <f t="shared" si="45"/>
        <v>3</v>
      </c>
      <c r="AV85" s="255" t="str">
        <f t="shared" si="46"/>
        <v>Y</v>
      </c>
    </row>
    <row r="86" spans="1:48" s="2" customFormat="1" ht="21" customHeight="1" thickBot="1">
      <c r="A86" s="251">
        <v>77</v>
      </c>
      <c r="B86" s="302" t="s">
        <v>504</v>
      </c>
      <c r="C86" s="290" t="s">
        <v>443</v>
      </c>
      <c r="D86" s="315">
        <v>20</v>
      </c>
      <c r="E86" s="252">
        <v>15</v>
      </c>
      <c r="F86" s="253">
        <f t="shared" si="29"/>
        <v>3</v>
      </c>
      <c r="G86" s="253" t="str">
        <f t="shared" si="0"/>
        <v>Y</v>
      </c>
      <c r="H86" s="252">
        <v>5</v>
      </c>
      <c r="I86" s="253">
        <f t="shared" si="30"/>
        <v>3</v>
      </c>
      <c r="J86" s="253" t="str">
        <f t="shared" si="1"/>
        <v>Y</v>
      </c>
      <c r="K86" s="317">
        <v>10</v>
      </c>
      <c r="L86" s="254">
        <v>7</v>
      </c>
      <c r="M86" s="254">
        <f t="shared" si="31"/>
        <v>3</v>
      </c>
      <c r="N86" s="254" t="str">
        <f t="shared" si="32"/>
        <v>Y</v>
      </c>
      <c r="O86" s="254">
        <v>3</v>
      </c>
      <c r="P86" s="254">
        <f t="shared" si="33"/>
        <v>3</v>
      </c>
      <c r="Q86" s="255" t="str">
        <f t="shared" si="34"/>
        <v>Y</v>
      </c>
      <c r="R86" s="315">
        <v>20</v>
      </c>
      <c r="S86" s="254">
        <v>10</v>
      </c>
      <c r="T86" s="253">
        <f t="shared" si="2"/>
        <v>3</v>
      </c>
      <c r="U86" s="253" t="str">
        <f t="shared" si="3"/>
        <v>Y</v>
      </c>
      <c r="V86" s="291">
        <v>10</v>
      </c>
      <c r="W86" s="253">
        <f t="shared" si="35"/>
        <v>3</v>
      </c>
      <c r="X86" s="253" t="str">
        <f t="shared" si="4"/>
        <v>Y</v>
      </c>
      <c r="Y86" s="317">
        <v>9</v>
      </c>
      <c r="Z86" s="254">
        <v>3</v>
      </c>
      <c r="AA86" s="254">
        <f t="shared" si="36"/>
        <v>3</v>
      </c>
      <c r="AB86" s="254" t="str">
        <f t="shared" si="37"/>
        <v>Y</v>
      </c>
      <c r="AC86" s="253">
        <f t="shared" si="47"/>
        <v>6</v>
      </c>
      <c r="AD86" s="254">
        <f t="shared" si="38"/>
        <v>3</v>
      </c>
      <c r="AE86" s="255" t="str">
        <f t="shared" si="5"/>
        <v>Y</v>
      </c>
      <c r="AF86" s="315">
        <v>20</v>
      </c>
      <c r="AG86" s="254">
        <v>10</v>
      </c>
      <c r="AH86" s="253">
        <f t="shared" si="39"/>
        <v>3</v>
      </c>
      <c r="AI86" s="253" t="str">
        <f t="shared" si="6"/>
        <v>Y</v>
      </c>
      <c r="AJ86" s="254">
        <v>10</v>
      </c>
      <c r="AK86" s="253">
        <f t="shared" si="40"/>
        <v>3</v>
      </c>
      <c r="AL86" s="253" t="str">
        <f t="shared" si="7"/>
        <v>Y</v>
      </c>
      <c r="AM86" s="317">
        <v>20</v>
      </c>
      <c r="AN86" s="253">
        <v>10</v>
      </c>
      <c r="AO86" s="254">
        <f t="shared" si="8"/>
        <v>3</v>
      </c>
      <c r="AP86" s="254" t="str">
        <f t="shared" si="41"/>
        <v>Y</v>
      </c>
      <c r="AQ86" s="253">
        <f t="shared" si="44"/>
        <v>10</v>
      </c>
      <c r="AR86" s="254">
        <f t="shared" si="42"/>
        <v>3</v>
      </c>
      <c r="AS86" s="255" t="str">
        <f t="shared" si="43"/>
        <v>Y</v>
      </c>
      <c r="AT86" s="320">
        <v>45</v>
      </c>
      <c r="AU86" s="254">
        <f t="shared" si="45"/>
        <v>3</v>
      </c>
      <c r="AV86" s="255" t="str">
        <f t="shared" si="46"/>
        <v>Y</v>
      </c>
    </row>
    <row r="87" spans="1:48" s="2" customFormat="1" ht="21" customHeight="1" thickBot="1">
      <c r="A87" s="251">
        <v>78</v>
      </c>
      <c r="B87" s="302" t="s">
        <v>505</v>
      </c>
      <c r="C87" s="290" t="s">
        <v>444</v>
      </c>
      <c r="D87" s="315">
        <v>8</v>
      </c>
      <c r="E87" s="252">
        <v>6</v>
      </c>
      <c r="F87" s="253">
        <f t="shared" si="29"/>
        <v>1</v>
      </c>
      <c r="G87" s="253" t="str">
        <f t="shared" si="0"/>
        <v>N</v>
      </c>
      <c r="H87" s="252">
        <v>2</v>
      </c>
      <c r="I87" s="253">
        <f t="shared" si="30"/>
        <v>1</v>
      </c>
      <c r="J87" s="253" t="str">
        <f t="shared" si="1"/>
        <v>N</v>
      </c>
      <c r="K87" s="317">
        <v>10</v>
      </c>
      <c r="L87" s="254">
        <v>7</v>
      </c>
      <c r="M87" s="254">
        <f t="shared" si="31"/>
        <v>3</v>
      </c>
      <c r="N87" s="254" t="str">
        <f t="shared" si="32"/>
        <v>Y</v>
      </c>
      <c r="O87" s="254">
        <v>3</v>
      </c>
      <c r="P87" s="254">
        <f t="shared" si="33"/>
        <v>3</v>
      </c>
      <c r="Q87" s="255" t="str">
        <f t="shared" si="34"/>
        <v>Y</v>
      </c>
      <c r="R87" s="315">
        <v>10</v>
      </c>
      <c r="S87" s="254">
        <v>6</v>
      </c>
      <c r="T87" s="253">
        <f t="shared" si="2"/>
        <v>1</v>
      </c>
      <c r="U87" s="253" t="str">
        <f t="shared" si="3"/>
        <v>N</v>
      </c>
      <c r="V87" s="291">
        <v>4</v>
      </c>
      <c r="W87" s="253">
        <f t="shared" si="35"/>
        <v>3</v>
      </c>
      <c r="X87" s="253" t="str">
        <f t="shared" si="4"/>
        <v>Y</v>
      </c>
      <c r="Y87" s="317">
        <v>6</v>
      </c>
      <c r="Z87" s="254">
        <v>2</v>
      </c>
      <c r="AA87" s="254">
        <f t="shared" si="36"/>
        <v>3</v>
      </c>
      <c r="AB87" s="254" t="str">
        <f t="shared" si="37"/>
        <v>Y</v>
      </c>
      <c r="AC87" s="253">
        <f t="shared" si="47"/>
        <v>4</v>
      </c>
      <c r="AD87" s="254">
        <f t="shared" si="38"/>
        <v>3</v>
      </c>
      <c r="AE87" s="255" t="str">
        <f t="shared" si="5"/>
        <v>Y</v>
      </c>
      <c r="AF87" s="315">
        <v>13</v>
      </c>
      <c r="AG87" s="254">
        <v>8</v>
      </c>
      <c r="AH87" s="253">
        <f t="shared" si="39"/>
        <v>3</v>
      </c>
      <c r="AI87" s="253" t="str">
        <f t="shared" si="6"/>
        <v>Y</v>
      </c>
      <c r="AJ87" s="254">
        <v>5</v>
      </c>
      <c r="AK87" s="253">
        <f t="shared" si="40"/>
        <v>3</v>
      </c>
      <c r="AL87" s="253" t="str">
        <f t="shared" si="7"/>
        <v>Y</v>
      </c>
      <c r="AM87" s="317">
        <v>17</v>
      </c>
      <c r="AN87" s="253">
        <v>7</v>
      </c>
      <c r="AO87" s="254">
        <f t="shared" si="8"/>
        <v>3</v>
      </c>
      <c r="AP87" s="254" t="str">
        <f t="shared" si="41"/>
        <v>Y</v>
      </c>
      <c r="AQ87" s="253">
        <f t="shared" si="44"/>
        <v>10</v>
      </c>
      <c r="AR87" s="254">
        <f t="shared" si="42"/>
        <v>3</v>
      </c>
      <c r="AS87" s="255" t="str">
        <f t="shared" si="43"/>
        <v>Y</v>
      </c>
      <c r="AT87" s="319">
        <v>18</v>
      </c>
      <c r="AU87" s="254">
        <f t="shared" si="45"/>
        <v>0</v>
      </c>
      <c r="AV87" s="255" t="str">
        <f t="shared" si="46"/>
        <v>N</v>
      </c>
    </row>
    <row r="88" spans="1:48" s="2" customFormat="1" ht="21" customHeight="1" thickBot="1">
      <c r="A88" s="251">
        <v>79</v>
      </c>
      <c r="B88" s="302" t="s">
        <v>506</v>
      </c>
      <c r="C88" s="290" t="s">
        <v>445</v>
      </c>
      <c r="D88" s="315">
        <v>12</v>
      </c>
      <c r="E88" s="252">
        <v>7</v>
      </c>
      <c r="F88" s="253">
        <f t="shared" si="29"/>
        <v>2</v>
      </c>
      <c r="G88" s="253" t="str">
        <f t="shared" si="0"/>
        <v>N</v>
      </c>
      <c r="H88" s="252">
        <v>5</v>
      </c>
      <c r="I88" s="253">
        <f t="shared" si="30"/>
        <v>3</v>
      </c>
      <c r="J88" s="253" t="str">
        <f t="shared" si="1"/>
        <v>Y</v>
      </c>
      <c r="K88" s="317">
        <v>10</v>
      </c>
      <c r="L88" s="254">
        <v>7</v>
      </c>
      <c r="M88" s="254">
        <f t="shared" si="31"/>
        <v>3</v>
      </c>
      <c r="N88" s="254" t="str">
        <f t="shared" si="32"/>
        <v>Y</v>
      </c>
      <c r="O88" s="254">
        <v>3</v>
      </c>
      <c r="P88" s="254">
        <f t="shared" si="33"/>
        <v>3</v>
      </c>
      <c r="Q88" s="255" t="str">
        <f t="shared" si="34"/>
        <v>Y</v>
      </c>
      <c r="R88" s="315">
        <v>11</v>
      </c>
      <c r="S88" s="254">
        <v>10</v>
      </c>
      <c r="T88" s="253">
        <f t="shared" si="2"/>
        <v>0</v>
      </c>
      <c r="U88" s="253" t="str">
        <f t="shared" si="3"/>
        <v>N</v>
      </c>
      <c r="V88" s="291">
        <v>1</v>
      </c>
      <c r="W88" s="253">
        <f t="shared" si="35"/>
        <v>3</v>
      </c>
      <c r="X88" s="253" t="str">
        <f t="shared" si="4"/>
        <v>Y</v>
      </c>
      <c r="Y88" s="317">
        <v>6</v>
      </c>
      <c r="Z88" s="254">
        <v>3</v>
      </c>
      <c r="AA88" s="254">
        <f t="shared" si="36"/>
        <v>3</v>
      </c>
      <c r="AB88" s="254" t="str">
        <f t="shared" si="37"/>
        <v>Y</v>
      </c>
      <c r="AC88" s="253">
        <f t="shared" si="47"/>
        <v>3</v>
      </c>
      <c r="AD88" s="254">
        <f t="shared" si="38"/>
        <v>3</v>
      </c>
      <c r="AE88" s="255" t="str">
        <f t="shared" si="5"/>
        <v>Y</v>
      </c>
      <c r="AF88" s="315">
        <v>14</v>
      </c>
      <c r="AG88" s="254">
        <v>9</v>
      </c>
      <c r="AH88" s="253">
        <f t="shared" si="39"/>
        <v>3</v>
      </c>
      <c r="AI88" s="253" t="str">
        <f t="shared" si="6"/>
        <v>Y</v>
      </c>
      <c r="AJ88" s="254">
        <v>5</v>
      </c>
      <c r="AK88" s="253">
        <f t="shared" si="40"/>
        <v>3</v>
      </c>
      <c r="AL88" s="253" t="str">
        <f t="shared" si="7"/>
        <v>Y</v>
      </c>
      <c r="AM88" s="317">
        <v>20</v>
      </c>
      <c r="AN88" s="253">
        <v>10</v>
      </c>
      <c r="AO88" s="254">
        <f t="shared" si="8"/>
        <v>3</v>
      </c>
      <c r="AP88" s="254" t="str">
        <f t="shared" si="41"/>
        <v>Y</v>
      </c>
      <c r="AQ88" s="253">
        <f t="shared" si="44"/>
        <v>10</v>
      </c>
      <c r="AR88" s="254">
        <f t="shared" si="42"/>
        <v>3</v>
      </c>
      <c r="AS88" s="255" t="str">
        <f t="shared" si="43"/>
        <v>Y</v>
      </c>
      <c r="AT88" s="320">
        <v>23</v>
      </c>
      <c r="AU88" s="254">
        <f t="shared" si="45"/>
        <v>2</v>
      </c>
      <c r="AV88" s="255" t="str">
        <f t="shared" si="46"/>
        <v>N</v>
      </c>
    </row>
    <row r="89" spans="1:48" s="2" customFormat="1" ht="21" customHeight="1" thickBot="1">
      <c r="A89" s="251">
        <v>80</v>
      </c>
      <c r="B89" s="302" t="s">
        <v>507</v>
      </c>
      <c r="C89" s="290" t="s">
        <v>170</v>
      </c>
      <c r="D89" s="315">
        <v>7</v>
      </c>
      <c r="E89" s="252">
        <v>5</v>
      </c>
      <c r="F89" s="253">
        <f t="shared" si="29"/>
        <v>0</v>
      </c>
      <c r="G89" s="253" t="str">
        <f t="shared" si="0"/>
        <v>N</v>
      </c>
      <c r="H89" s="252">
        <v>2</v>
      </c>
      <c r="I89" s="253">
        <f t="shared" si="30"/>
        <v>1</v>
      </c>
      <c r="J89" s="253" t="str">
        <f t="shared" si="1"/>
        <v>N</v>
      </c>
      <c r="K89" s="317">
        <v>10</v>
      </c>
      <c r="L89" s="254">
        <v>7</v>
      </c>
      <c r="M89" s="254">
        <f t="shared" si="31"/>
        <v>3</v>
      </c>
      <c r="N89" s="254" t="str">
        <f t="shared" si="32"/>
        <v>Y</v>
      </c>
      <c r="O89" s="254">
        <v>3</v>
      </c>
      <c r="P89" s="254">
        <f t="shared" si="33"/>
        <v>3</v>
      </c>
      <c r="Q89" s="255" t="str">
        <f t="shared" si="34"/>
        <v>Y</v>
      </c>
      <c r="R89" s="315">
        <v>8</v>
      </c>
      <c r="S89" s="254">
        <v>4</v>
      </c>
      <c r="T89" s="253">
        <f t="shared" si="2"/>
        <v>1</v>
      </c>
      <c r="U89" s="253" t="str">
        <f t="shared" si="3"/>
        <v>N</v>
      </c>
      <c r="V89" s="291">
        <v>4</v>
      </c>
      <c r="W89" s="253">
        <f t="shared" si="35"/>
        <v>1</v>
      </c>
      <c r="X89" s="253" t="str">
        <f t="shared" si="4"/>
        <v>N</v>
      </c>
      <c r="Y89" s="317">
        <v>9</v>
      </c>
      <c r="Z89" s="254">
        <v>3</v>
      </c>
      <c r="AA89" s="254">
        <f t="shared" si="36"/>
        <v>3</v>
      </c>
      <c r="AB89" s="254" t="str">
        <f t="shared" si="37"/>
        <v>Y</v>
      </c>
      <c r="AC89" s="253">
        <f t="shared" si="47"/>
        <v>6</v>
      </c>
      <c r="AD89" s="254">
        <f t="shared" si="38"/>
        <v>3</v>
      </c>
      <c r="AE89" s="255" t="str">
        <f t="shared" si="5"/>
        <v>Y</v>
      </c>
      <c r="AF89" s="315">
        <v>4</v>
      </c>
      <c r="AG89" s="254">
        <v>3</v>
      </c>
      <c r="AH89" s="253">
        <f t="shared" si="39"/>
        <v>0</v>
      </c>
      <c r="AI89" s="253" t="str">
        <f t="shared" si="6"/>
        <v>N</v>
      </c>
      <c r="AJ89" s="254">
        <v>1</v>
      </c>
      <c r="AK89" s="253">
        <f t="shared" si="40"/>
        <v>0</v>
      </c>
      <c r="AL89" s="253" t="str">
        <f t="shared" si="7"/>
        <v>N</v>
      </c>
      <c r="AM89" s="317">
        <v>19</v>
      </c>
      <c r="AN89" s="253">
        <v>9</v>
      </c>
      <c r="AO89" s="254">
        <f t="shared" si="8"/>
        <v>3</v>
      </c>
      <c r="AP89" s="254" t="str">
        <f t="shared" si="41"/>
        <v>Y</v>
      </c>
      <c r="AQ89" s="253">
        <f t="shared" si="44"/>
        <v>10</v>
      </c>
      <c r="AR89" s="254">
        <f t="shared" si="42"/>
        <v>3</v>
      </c>
      <c r="AS89" s="255" t="str">
        <f t="shared" si="43"/>
        <v>Y</v>
      </c>
      <c r="AT89" s="320">
        <v>18</v>
      </c>
      <c r="AU89" s="254">
        <f t="shared" si="45"/>
        <v>0</v>
      </c>
      <c r="AV89" s="255" t="str">
        <f t="shared" si="46"/>
        <v>N</v>
      </c>
    </row>
    <row r="90" spans="1:48" s="2" customFormat="1" ht="21" customHeight="1" thickBot="1">
      <c r="A90" s="251">
        <v>81</v>
      </c>
      <c r="B90" s="302" t="s">
        <v>508</v>
      </c>
      <c r="C90" s="290" t="s">
        <v>446</v>
      </c>
      <c r="D90" s="315">
        <v>7</v>
      </c>
      <c r="E90" s="252">
        <v>7</v>
      </c>
      <c r="F90" s="253">
        <f t="shared" si="29"/>
        <v>2</v>
      </c>
      <c r="G90" s="253" t="str">
        <f t="shared" si="0"/>
        <v>N</v>
      </c>
      <c r="H90" s="252">
        <v>0</v>
      </c>
      <c r="I90" s="253">
        <f t="shared" si="30"/>
        <v>0</v>
      </c>
      <c r="J90" s="253" t="str">
        <f t="shared" si="1"/>
        <v>N</v>
      </c>
      <c r="K90" s="317">
        <v>10</v>
      </c>
      <c r="L90" s="254">
        <v>7</v>
      </c>
      <c r="M90" s="254">
        <f t="shared" si="31"/>
        <v>3</v>
      </c>
      <c r="N90" s="254" t="str">
        <f t="shared" si="32"/>
        <v>Y</v>
      </c>
      <c r="O90" s="254">
        <v>3</v>
      </c>
      <c r="P90" s="254">
        <f t="shared" si="33"/>
        <v>3</v>
      </c>
      <c r="Q90" s="255" t="str">
        <f t="shared" si="34"/>
        <v>Y</v>
      </c>
      <c r="R90" s="315">
        <v>5</v>
      </c>
      <c r="S90" s="254">
        <v>5</v>
      </c>
      <c r="T90" s="253">
        <f t="shared" si="2"/>
        <v>0</v>
      </c>
      <c r="U90" s="253" t="str">
        <f t="shared" si="3"/>
        <v>N</v>
      </c>
      <c r="V90" s="291">
        <v>0</v>
      </c>
      <c r="W90" s="253">
        <f t="shared" si="35"/>
        <v>3</v>
      </c>
      <c r="X90" s="253" t="str">
        <f t="shared" si="4"/>
        <v>Y</v>
      </c>
      <c r="Y90" s="317">
        <v>10</v>
      </c>
      <c r="Z90" s="254">
        <v>4</v>
      </c>
      <c r="AA90" s="254">
        <f t="shared" si="36"/>
        <v>3</v>
      </c>
      <c r="AB90" s="254" t="str">
        <f t="shared" si="37"/>
        <v>Y</v>
      </c>
      <c r="AC90" s="253">
        <f t="shared" si="47"/>
        <v>6</v>
      </c>
      <c r="AD90" s="254">
        <f t="shared" si="38"/>
        <v>3</v>
      </c>
      <c r="AE90" s="255" t="str">
        <f t="shared" si="5"/>
        <v>Y</v>
      </c>
      <c r="AF90" s="315">
        <v>3</v>
      </c>
      <c r="AG90" s="254">
        <v>2</v>
      </c>
      <c r="AH90" s="253">
        <f t="shared" si="39"/>
        <v>0</v>
      </c>
      <c r="AI90" s="253" t="str">
        <f t="shared" si="6"/>
        <v>N</v>
      </c>
      <c r="AJ90" s="254">
        <v>1</v>
      </c>
      <c r="AK90" s="253">
        <f t="shared" si="40"/>
        <v>0</v>
      </c>
      <c r="AL90" s="253" t="str">
        <f t="shared" si="7"/>
        <v>N</v>
      </c>
      <c r="AM90" s="317">
        <v>18</v>
      </c>
      <c r="AN90" s="253">
        <v>8</v>
      </c>
      <c r="AO90" s="254">
        <f t="shared" si="8"/>
        <v>3</v>
      </c>
      <c r="AP90" s="254" t="str">
        <f t="shared" si="41"/>
        <v>Y</v>
      </c>
      <c r="AQ90" s="253">
        <f t="shared" si="44"/>
        <v>10</v>
      </c>
      <c r="AR90" s="254">
        <f t="shared" si="42"/>
        <v>3</v>
      </c>
      <c r="AS90" s="255" t="str">
        <f t="shared" si="43"/>
        <v>Y</v>
      </c>
      <c r="AT90" s="319">
        <v>14</v>
      </c>
      <c r="AU90" s="254">
        <f t="shared" si="45"/>
        <v>0</v>
      </c>
      <c r="AV90" s="255" t="str">
        <f t="shared" si="46"/>
        <v>N</v>
      </c>
    </row>
    <row r="91" spans="1:48" s="2" customFormat="1" ht="21" customHeight="1" thickBot="1">
      <c r="A91" s="251">
        <v>82</v>
      </c>
      <c r="B91" s="302" t="s">
        <v>509</v>
      </c>
      <c r="C91" s="290" t="s">
        <v>447</v>
      </c>
      <c r="D91" s="315">
        <v>13</v>
      </c>
      <c r="E91" s="252">
        <v>7</v>
      </c>
      <c r="F91" s="253">
        <f t="shared" si="29"/>
        <v>2</v>
      </c>
      <c r="G91" s="253" t="str">
        <f t="shared" si="0"/>
        <v>N</v>
      </c>
      <c r="H91" s="252">
        <v>2</v>
      </c>
      <c r="I91" s="253">
        <f t="shared" si="30"/>
        <v>1</v>
      </c>
      <c r="J91" s="253" t="str">
        <f t="shared" si="1"/>
        <v>N</v>
      </c>
      <c r="K91" s="317">
        <v>9</v>
      </c>
      <c r="L91" s="254">
        <v>7</v>
      </c>
      <c r="M91" s="254">
        <f t="shared" si="31"/>
        <v>3</v>
      </c>
      <c r="N91" s="254" t="str">
        <f t="shared" si="32"/>
        <v>Y</v>
      </c>
      <c r="O91" s="254">
        <v>2</v>
      </c>
      <c r="P91" s="254">
        <f t="shared" si="33"/>
        <v>3</v>
      </c>
      <c r="Q91" s="255" t="str">
        <f t="shared" si="34"/>
        <v>Y</v>
      </c>
      <c r="R91" s="315">
        <v>7</v>
      </c>
      <c r="S91" s="254">
        <v>4</v>
      </c>
      <c r="T91" s="253">
        <f t="shared" si="2"/>
        <v>0</v>
      </c>
      <c r="U91" s="253" t="str">
        <f t="shared" si="3"/>
        <v>N</v>
      </c>
      <c r="V91" s="291">
        <v>3</v>
      </c>
      <c r="W91" s="253">
        <f t="shared" si="35"/>
        <v>1</v>
      </c>
      <c r="X91" s="253" t="str">
        <f t="shared" si="4"/>
        <v>N</v>
      </c>
      <c r="Y91" s="317">
        <v>10</v>
      </c>
      <c r="Z91" s="254">
        <v>4</v>
      </c>
      <c r="AA91" s="254">
        <f t="shared" si="36"/>
        <v>3</v>
      </c>
      <c r="AB91" s="254" t="str">
        <f t="shared" si="37"/>
        <v>Y</v>
      </c>
      <c r="AC91" s="253">
        <f t="shared" si="47"/>
        <v>6</v>
      </c>
      <c r="AD91" s="254">
        <f t="shared" si="38"/>
        <v>3</v>
      </c>
      <c r="AE91" s="255" t="str">
        <f t="shared" si="5"/>
        <v>Y</v>
      </c>
      <c r="AF91" s="315">
        <v>17</v>
      </c>
      <c r="AG91" s="254">
        <v>9</v>
      </c>
      <c r="AH91" s="253">
        <f t="shared" si="39"/>
        <v>3</v>
      </c>
      <c r="AI91" s="253" t="str">
        <f t="shared" si="6"/>
        <v>Y</v>
      </c>
      <c r="AJ91" s="254">
        <v>8</v>
      </c>
      <c r="AK91" s="253">
        <f t="shared" si="40"/>
        <v>3</v>
      </c>
      <c r="AL91" s="253" t="str">
        <f t="shared" si="7"/>
        <v>Y</v>
      </c>
      <c r="AM91" s="317">
        <v>19</v>
      </c>
      <c r="AN91" s="253">
        <v>9</v>
      </c>
      <c r="AO91" s="254">
        <f t="shared" si="8"/>
        <v>3</v>
      </c>
      <c r="AP91" s="254" t="str">
        <f t="shared" si="41"/>
        <v>Y</v>
      </c>
      <c r="AQ91" s="253">
        <f t="shared" si="44"/>
        <v>10</v>
      </c>
      <c r="AR91" s="254">
        <f t="shared" si="42"/>
        <v>3</v>
      </c>
      <c r="AS91" s="255" t="str">
        <f t="shared" si="43"/>
        <v>Y</v>
      </c>
      <c r="AT91" s="320">
        <v>23</v>
      </c>
      <c r="AU91" s="254">
        <f t="shared" si="45"/>
        <v>2</v>
      </c>
      <c r="AV91" s="255" t="str">
        <f t="shared" si="46"/>
        <v>N</v>
      </c>
    </row>
    <row r="92" spans="1:48" s="2" customFormat="1" ht="21" customHeight="1" thickBot="1">
      <c r="A92" s="251">
        <v>83</v>
      </c>
      <c r="B92" s="302" t="s">
        <v>510</v>
      </c>
      <c r="C92" s="290" t="s">
        <v>448</v>
      </c>
      <c r="D92" s="315">
        <v>18</v>
      </c>
      <c r="E92" s="252">
        <v>13</v>
      </c>
      <c r="F92" s="253">
        <f t="shared" si="29"/>
        <v>3</v>
      </c>
      <c r="G92" s="253" t="str">
        <f t="shared" si="0"/>
        <v>Y</v>
      </c>
      <c r="H92" s="252">
        <v>5</v>
      </c>
      <c r="I92" s="253">
        <f t="shared" si="30"/>
        <v>3</v>
      </c>
      <c r="J92" s="253" t="str">
        <f t="shared" si="1"/>
        <v>Y</v>
      </c>
      <c r="K92" s="317">
        <v>9</v>
      </c>
      <c r="L92" s="254">
        <v>7</v>
      </c>
      <c r="M92" s="254">
        <f t="shared" si="31"/>
        <v>3</v>
      </c>
      <c r="N92" s="254" t="str">
        <f t="shared" si="32"/>
        <v>Y</v>
      </c>
      <c r="O92" s="254">
        <v>2</v>
      </c>
      <c r="P92" s="254">
        <f t="shared" si="33"/>
        <v>3</v>
      </c>
      <c r="Q92" s="255" t="str">
        <f t="shared" si="34"/>
        <v>Y</v>
      </c>
      <c r="R92" s="315">
        <v>18</v>
      </c>
      <c r="S92" s="254">
        <v>9</v>
      </c>
      <c r="T92" s="253">
        <f t="shared" si="2"/>
        <v>3</v>
      </c>
      <c r="U92" s="253" t="str">
        <f t="shared" si="3"/>
        <v>Y</v>
      </c>
      <c r="V92" s="291">
        <v>9</v>
      </c>
      <c r="W92" s="253">
        <f t="shared" si="35"/>
        <v>3</v>
      </c>
      <c r="X92" s="253" t="str">
        <f t="shared" si="4"/>
        <v>Y</v>
      </c>
      <c r="Y92" s="317">
        <v>10</v>
      </c>
      <c r="Z92" s="254">
        <v>4</v>
      </c>
      <c r="AA92" s="254">
        <f t="shared" si="36"/>
        <v>3</v>
      </c>
      <c r="AB92" s="254" t="str">
        <f t="shared" si="37"/>
        <v>Y</v>
      </c>
      <c r="AC92" s="253">
        <f t="shared" si="47"/>
        <v>6</v>
      </c>
      <c r="AD92" s="254">
        <f t="shared" si="38"/>
        <v>3</v>
      </c>
      <c r="AE92" s="255" t="str">
        <f t="shared" si="5"/>
        <v>Y</v>
      </c>
      <c r="AF92" s="315">
        <v>11</v>
      </c>
      <c r="AG92" s="254">
        <v>5</v>
      </c>
      <c r="AH92" s="253">
        <f t="shared" si="39"/>
        <v>3</v>
      </c>
      <c r="AI92" s="253" t="str">
        <f t="shared" si="6"/>
        <v>Y</v>
      </c>
      <c r="AJ92" s="254">
        <v>6</v>
      </c>
      <c r="AK92" s="253">
        <f t="shared" si="40"/>
        <v>3</v>
      </c>
      <c r="AL92" s="253" t="str">
        <f t="shared" si="7"/>
        <v>Y</v>
      </c>
      <c r="AM92" s="317">
        <v>16</v>
      </c>
      <c r="AN92" s="253">
        <v>6</v>
      </c>
      <c r="AO92" s="254">
        <f t="shared" si="8"/>
        <v>3</v>
      </c>
      <c r="AP92" s="254" t="str">
        <f t="shared" si="41"/>
        <v>Y</v>
      </c>
      <c r="AQ92" s="253">
        <f t="shared" si="44"/>
        <v>10</v>
      </c>
      <c r="AR92" s="254">
        <f t="shared" si="42"/>
        <v>3</v>
      </c>
      <c r="AS92" s="255" t="str">
        <f t="shared" si="43"/>
        <v>Y</v>
      </c>
      <c r="AT92" s="320">
        <v>29</v>
      </c>
      <c r="AU92" s="254">
        <f t="shared" si="45"/>
        <v>3</v>
      </c>
      <c r="AV92" s="255" t="str">
        <f t="shared" si="46"/>
        <v>Y</v>
      </c>
    </row>
    <row r="93" spans="1:48" s="2" customFormat="1" ht="21" customHeight="1" thickBot="1">
      <c r="A93" s="251">
        <v>84</v>
      </c>
      <c r="B93" s="302" t="s">
        <v>511</v>
      </c>
      <c r="C93" s="290" t="s">
        <v>449</v>
      </c>
      <c r="D93" s="315">
        <v>6</v>
      </c>
      <c r="E93" s="252">
        <v>6</v>
      </c>
      <c r="F93" s="253">
        <f t="shared" si="29"/>
        <v>1</v>
      </c>
      <c r="G93" s="253" t="str">
        <f t="shared" si="0"/>
        <v>N</v>
      </c>
      <c r="H93" s="252">
        <v>0</v>
      </c>
      <c r="I93" s="253">
        <f t="shared" si="30"/>
        <v>0</v>
      </c>
      <c r="J93" s="253" t="str">
        <f t="shared" si="1"/>
        <v>N</v>
      </c>
      <c r="K93" s="317">
        <v>10</v>
      </c>
      <c r="L93" s="254">
        <v>7</v>
      </c>
      <c r="M93" s="254">
        <f t="shared" si="31"/>
        <v>3</v>
      </c>
      <c r="N93" s="254" t="str">
        <f t="shared" si="32"/>
        <v>Y</v>
      </c>
      <c r="O93" s="254">
        <v>3</v>
      </c>
      <c r="P93" s="254">
        <f t="shared" si="33"/>
        <v>3</v>
      </c>
      <c r="Q93" s="255" t="str">
        <f t="shared" si="34"/>
        <v>Y</v>
      </c>
      <c r="R93" s="315">
        <v>5</v>
      </c>
      <c r="S93" s="254">
        <v>2</v>
      </c>
      <c r="T93" s="253">
        <f t="shared" si="2"/>
        <v>0</v>
      </c>
      <c r="U93" s="253" t="str">
        <f t="shared" si="3"/>
        <v>N</v>
      </c>
      <c r="V93" s="291">
        <v>3</v>
      </c>
      <c r="W93" s="253">
        <f t="shared" si="35"/>
        <v>0</v>
      </c>
      <c r="X93" s="253" t="str">
        <f t="shared" si="4"/>
        <v>N</v>
      </c>
      <c r="Y93" s="317">
        <v>10</v>
      </c>
      <c r="Z93" s="254">
        <v>4</v>
      </c>
      <c r="AA93" s="254">
        <f t="shared" si="36"/>
        <v>3</v>
      </c>
      <c r="AB93" s="254" t="str">
        <f t="shared" si="37"/>
        <v>Y</v>
      </c>
      <c r="AC93" s="253">
        <f t="shared" si="47"/>
        <v>6</v>
      </c>
      <c r="AD93" s="254">
        <f t="shared" si="38"/>
        <v>3</v>
      </c>
      <c r="AE93" s="255" t="str">
        <f t="shared" si="5"/>
        <v>Y</v>
      </c>
      <c r="AF93" s="315">
        <v>11</v>
      </c>
      <c r="AG93" s="254">
        <v>4</v>
      </c>
      <c r="AH93" s="253">
        <f t="shared" si="39"/>
        <v>1</v>
      </c>
      <c r="AI93" s="253" t="str">
        <f t="shared" si="6"/>
        <v>N</v>
      </c>
      <c r="AJ93" s="254">
        <v>7</v>
      </c>
      <c r="AK93" s="253">
        <f t="shared" si="40"/>
        <v>3</v>
      </c>
      <c r="AL93" s="253" t="str">
        <f t="shared" si="7"/>
        <v>Y</v>
      </c>
      <c r="AM93" s="317">
        <v>18</v>
      </c>
      <c r="AN93" s="253">
        <v>8</v>
      </c>
      <c r="AO93" s="254">
        <f t="shared" si="8"/>
        <v>3</v>
      </c>
      <c r="AP93" s="254" t="str">
        <f t="shared" si="41"/>
        <v>Y</v>
      </c>
      <c r="AQ93" s="253">
        <f t="shared" si="44"/>
        <v>10</v>
      </c>
      <c r="AR93" s="254">
        <f t="shared" si="42"/>
        <v>3</v>
      </c>
      <c r="AS93" s="255" t="str">
        <f t="shared" si="43"/>
        <v>Y</v>
      </c>
      <c r="AT93" s="320">
        <v>26</v>
      </c>
      <c r="AU93" s="254">
        <f t="shared" si="45"/>
        <v>3</v>
      </c>
      <c r="AV93" s="255" t="str">
        <f t="shared" si="46"/>
        <v>Y</v>
      </c>
    </row>
    <row r="94" spans="1:48" s="2" customFormat="1" ht="21" customHeight="1" thickBot="1">
      <c r="A94" s="251">
        <v>85</v>
      </c>
      <c r="B94" s="302" t="s">
        <v>512</v>
      </c>
      <c r="C94" s="290" t="s">
        <v>450</v>
      </c>
      <c r="D94" s="315">
        <v>8</v>
      </c>
      <c r="E94" s="252">
        <v>8</v>
      </c>
      <c r="F94" s="253">
        <f t="shared" si="29"/>
        <v>3</v>
      </c>
      <c r="G94" s="253" t="str">
        <f t="shared" si="0"/>
        <v>Y</v>
      </c>
      <c r="H94" s="252">
        <v>0</v>
      </c>
      <c r="I94" s="253">
        <f t="shared" si="30"/>
        <v>0</v>
      </c>
      <c r="J94" s="253" t="str">
        <f t="shared" si="1"/>
        <v>N</v>
      </c>
      <c r="K94" s="317">
        <v>9</v>
      </c>
      <c r="L94" s="254">
        <v>7</v>
      </c>
      <c r="M94" s="254">
        <f t="shared" si="31"/>
        <v>3</v>
      </c>
      <c r="N94" s="254" t="str">
        <f t="shared" si="32"/>
        <v>Y</v>
      </c>
      <c r="O94" s="254">
        <v>2</v>
      </c>
      <c r="P94" s="254">
        <f t="shared" si="33"/>
        <v>3</v>
      </c>
      <c r="Q94" s="255" t="str">
        <f t="shared" si="34"/>
        <v>Y</v>
      </c>
      <c r="R94" s="315">
        <v>11</v>
      </c>
      <c r="S94" s="254">
        <v>9</v>
      </c>
      <c r="T94" s="253">
        <f t="shared" si="2"/>
        <v>0</v>
      </c>
      <c r="U94" s="253" t="str">
        <f t="shared" si="3"/>
        <v>N</v>
      </c>
      <c r="V94" s="291">
        <v>2</v>
      </c>
      <c r="W94" s="253">
        <f t="shared" si="35"/>
        <v>3</v>
      </c>
      <c r="X94" s="253" t="str">
        <f t="shared" si="4"/>
        <v>Y</v>
      </c>
      <c r="Y94" s="317">
        <v>10</v>
      </c>
      <c r="Z94" s="254">
        <v>4</v>
      </c>
      <c r="AA94" s="254">
        <f t="shared" si="36"/>
        <v>3</v>
      </c>
      <c r="AB94" s="254" t="str">
        <f t="shared" si="37"/>
        <v>Y</v>
      </c>
      <c r="AC94" s="253">
        <f t="shared" si="47"/>
        <v>6</v>
      </c>
      <c r="AD94" s="254">
        <f t="shared" si="38"/>
        <v>3</v>
      </c>
      <c r="AE94" s="255" t="str">
        <f t="shared" si="5"/>
        <v>Y</v>
      </c>
      <c r="AF94" s="315">
        <v>11</v>
      </c>
      <c r="AG94" s="254">
        <v>6</v>
      </c>
      <c r="AH94" s="253">
        <f t="shared" si="39"/>
        <v>3</v>
      </c>
      <c r="AI94" s="253" t="str">
        <f t="shared" si="6"/>
        <v>Y</v>
      </c>
      <c r="AJ94" s="254">
        <v>5</v>
      </c>
      <c r="AK94" s="253">
        <f t="shared" si="40"/>
        <v>3</v>
      </c>
      <c r="AL94" s="253" t="str">
        <f t="shared" si="7"/>
        <v>Y</v>
      </c>
      <c r="AM94" s="317">
        <v>20</v>
      </c>
      <c r="AN94" s="253">
        <v>10</v>
      </c>
      <c r="AO94" s="254">
        <f t="shared" si="8"/>
        <v>3</v>
      </c>
      <c r="AP94" s="254" t="str">
        <f t="shared" si="41"/>
        <v>Y</v>
      </c>
      <c r="AQ94" s="253">
        <f t="shared" si="44"/>
        <v>10</v>
      </c>
      <c r="AR94" s="254">
        <f t="shared" si="42"/>
        <v>3</v>
      </c>
      <c r="AS94" s="255" t="str">
        <f t="shared" si="43"/>
        <v>Y</v>
      </c>
      <c r="AT94" s="322">
        <v>29</v>
      </c>
      <c r="AU94" s="254">
        <f t="shared" si="45"/>
        <v>3</v>
      </c>
      <c r="AV94" s="255" t="str">
        <f t="shared" si="46"/>
        <v>Y</v>
      </c>
    </row>
    <row r="95" spans="1:48" s="2" customFormat="1" ht="36" customHeight="1" thickBot="1">
      <c r="A95" s="251">
        <v>86</v>
      </c>
      <c r="B95" s="302" t="s">
        <v>513</v>
      </c>
      <c r="C95" s="308" t="s">
        <v>451</v>
      </c>
      <c r="D95" s="315">
        <v>11</v>
      </c>
      <c r="E95" s="252">
        <v>6</v>
      </c>
      <c r="F95" s="253">
        <f t="shared" si="29"/>
        <v>1</v>
      </c>
      <c r="G95" s="253" t="str">
        <f t="shared" si="0"/>
        <v>N</v>
      </c>
      <c r="H95" s="252">
        <v>5</v>
      </c>
      <c r="I95" s="253">
        <f t="shared" si="30"/>
        <v>3</v>
      </c>
      <c r="J95" s="253" t="str">
        <f t="shared" si="1"/>
        <v>Y</v>
      </c>
      <c r="K95" s="317">
        <v>9</v>
      </c>
      <c r="L95" s="254">
        <v>7</v>
      </c>
      <c r="M95" s="254">
        <f t="shared" si="31"/>
        <v>3</v>
      </c>
      <c r="N95" s="254" t="str">
        <f t="shared" si="32"/>
        <v>Y</v>
      </c>
      <c r="O95" s="254">
        <v>2</v>
      </c>
      <c r="P95" s="254">
        <f t="shared" si="33"/>
        <v>3</v>
      </c>
      <c r="Q95" s="255" t="str">
        <f t="shared" si="34"/>
        <v>Y</v>
      </c>
      <c r="R95" s="315">
        <v>8</v>
      </c>
      <c r="S95" s="254">
        <v>8</v>
      </c>
      <c r="T95" s="253">
        <f t="shared" si="2"/>
        <v>0</v>
      </c>
      <c r="U95" s="253" t="str">
        <f t="shared" si="3"/>
        <v>N</v>
      </c>
      <c r="V95" s="291">
        <v>0</v>
      </c>
      <c r="W95" s="253">
        <f t="shared" si="35"/>
        <v>3</v>
      </c>
      <c r="X95" s="253" t="str">
        <f t="shared" si="4"/>
        <v>Y</v>
      </c>
      <c r="Y95" s="317">
        <v>10</v>
      </c>
      <c r="Z95" s="254">
        <v>4</v>
      </c>
      <c r="AA95" s="254">
        <f t="shared" si="36"/>
        <v>3</v>
      </c>
      <c r="AB95" s="254" t="str">
        <f t="shared" si="37"/>
        <v>Y</v>
      </c>
      <c r="AC95" s="253">
        <f t="shared" si="47"/>
        <v>6</v>
      </c>
      <c r="AD95" s="254">
        <f t="shared" si="38"/>
        <v>3</v>
      </c>
      <c r="AE95" s="255" t="str">
        <f t="shared" si="5"/>
        <v>Y</v>
      </c>
      <c r="AF95" s="315">
        <v>15</v>
      </c>
      <c r="AG95" s="254">
        <v>10</v>
      </c>
      <c r="AH95" s="253">
        <f t="shared" si="39"/>
        <v>3</v>
      </c>
      <c r="AI95" s="253" t="str">
        <f t="shared" si="6"/>
        <v>Y</v>
      </c>
      <c r="AJ95" s="254">
        <v>5</v>
      </c>
      <c r="AK95" s="253">
        <f t="shared" si="40"/>
        <v>3</v>
      </c>
      <c r="AL95" s="253" t="str">
        <f t="shared" si="7"/>
        <v>Y</v>
      </c>
      <c r="AM95" s="317">
        <v>18</v>
      </c>
      <c r="AN95" s="253">
        <v>8</v>
      </c>
      <c r="AO95" s="254">
        <f t="shared" si="8"/>
        <v>3</v>
      </c>
      <c r="AP95" s="254" t="str">
        <f t="shared" si="41"/>
        <v>Y</v>
      </c>
      <c r="AQ95" s="253">
        <f t="shared" si="44"/>
        <v>10</v>
      </c>
      <c r="AR95" s="254">
        <f t="shared" si="42"/>
        <v>3</v>
      </c>
      <c r="AS95" s="255" t="str">
        <f t="shared" si="43"/>
        <v>Y</v>
      </c>
      <c r="AT95" s="320">
        <v>27</v>
      </c>
      <c r="AU95" s="254">
        <f t="shared" si="45"/>
        <v>3</v>
      </c>
      <c r="AV95" s="255" t="str">
        <f t="shared" si="46"/>
        <v>Y</v>
      </c>
    </row>
    <row r="96" spans="1:48" s="2" customFormat="1" ht="21" customHeight="1" thickBot="1">
      <c r="A96" s="251">
        <v>87</v>
      </c>
      <c r="B96" s="302" t="s">
        <v>514</v>
      </c>
      <c r="C96" s="290" t="s">
        <v>452</v>
      </c>
      <c r="D96" s="315">
        <v>12</v>
      </c>
      <c r="E96" s="252">
        <v>9</v>
      </c>
      <c r="F96" s="253">
        <f t="shared" si="29"/>
        <v>3</v>
      </c>
      <c r="G96" s="253" t="str">
        <f t="shared" si="0"/>
        <v>Y</v>
      </c>
      <c r="H96" s="252">
        <v>3</v>
      </c>
      <c r="I96" s="253">
        <f t="shared" si="30"/>
        <v>3</v>
      </c>
      <c r="J96" s="253" t="str">
        <f t="shared" si="1"/>
        <v>Y</v>
      </c>
      <c r="K96" s="317">
        <v>10</v>
      </c>
      <c r="L96" s="254">
        <v>7</v>
      </c>
      <c r="M96" s="254">
        <f t="shared" si="31"/>
        <v>3</v>
      </c>
      <c r="N96" s="254" t="str">
        <f t="shared" si="32"/>
        <v>Y</v>
      </c>
      <c r="O96" s="254">
        <v>3</v>
      </c>
      <c r="P96" s="254">
        <f t="shared" si="33"/>
        <v>3</v>
      </c>
      <c r="Q96" s="255" t="str">
        <f t="shared" si="34"/>
        <v>Y</v>
      </c>
      <c r="R96" s="315">
        <v>10</v>
      </c>
      <c r="S96" s="254">
        <v>9</v>
      </c>
      <c r="T96" s="253">
        <f t="shared" si="2"/>
        <v>0</v>
      </c>
      <c r="U96" s="253" t="str">
        <f t="shared" si="3"/>
        <v>N</v>
      </c>
      <c r="V96" s="291">
        <v>1</v>
      </c>
      <c r="W96" s="253">
        <f t="shared" si="35"/>
        <v>3</v>
      </c>
      <c r="X96" s="253" t="str">
        <f t="shared" si="4"/>
        <v>Y</v>
      </c>
      <c r="Y96" s="317">
        <v>8</v>
      </c>
      <c r="Z96" s="254">
        <v>3</v>
      </c>
      <c r="AA96" s="254">
        <f t="shared" si="36"/>
        <v>3</v>
      </c>
      <c r="AB96" s="254" t="str">
        <f t="shared" si="37"/>
        <v>Y</v>
      </c>
      <c r="AC96" s="253">
        <f t="shared" si="47"/>
        <v>5</v>
      </c>
      <c r="AD96" s="254">
        <f t="shared" si="38"/>
        <v>3</v>
      </c>
      <c r="AE96" s="255" t="str">
        <f t="shared" si="5"/>
        <v>Y</v>
      </c>
      <c r="AF96" s="315">
        <v>16</v>
      </c>
      <c r="AG96" s="254">
        <v>10</v>
      </c>
      <c r="AH96" s="253">
        <f t="shared" si="39"/>
        <v>3</v>
      </c>
      <c r="AI96" s="253" t="str">
        <f t="shared" si="6"/>
        <v>Y</v>
      </c>
      <c r="AJ96" s="254">
        <v>6</v>
      </c>
      <c r="AK96" s="253">
        <f t="shared" si="40"/>
        <v>3</v>
      </c>
      <c r="AL96" s="253" t="str">
        <f t="shared" si="7"/>
        <v>Y</v>
      </c>
      <c r="AM96" s="317">
        <v>19</v>
      </c>
      <c r="AN96" s="253">
        <v>9</v>
      </c>
      <c r="AO96" s="254">
        <f t="shared" si="8"/>
        <v>3</v>
      </c>
      <c r="AP96" s="254" t="str">
        <f t="shared" si="41"/>
        <v>Y</v>
      </c>
      <c r="AQ96" s="253">
        <f t="shared" si="44"/>
        <v>10</v>
      </c>
      <c r="AR96" s="254">
        <f t="shared" si="42"/>
        <v>3</v>
      </c>
      <c r="AS96" s="255" t="str">
        <f t="shared" si="43"/>
        <v>Y</v>
      </c>
      <c r="AT96" s="319">
        <v>32</v>
      </c>
      <c r="AU96" s="254">
        <f t="shared" si="45"/>
        <v>3</v>
      </c>
      <c r="AV96" s="255" t="str">
        <f t="shared" si="46"/>
        <v>Y</v>
      </c>
    </row>
    <row r="97" spans="1:48" s="2" customFormat="1" ht="21" customHeight="1" thickBot="1">
      <c r="A97" s="251">
        <v>88</v>
      </c>
      <c r="B97" s="302" t="s">
        <v>515</v>
      </c>
      <c r="C97" s="290" t="s">
        <v>453</v>
      </c>
      <c r="D97" s="315">
        <v>10</v>
      </c>
      <c r="E97" s="252">
        <v>6</v>
      </c>
      <c r="F97" s="253">
        <f t="shared" si="29"/>
        <v>1</v>
      </c>
      <c r="G97" s="253" t="str">
        <f t="shared" si="0"/>
        <v>N</v>
      </c>
      <c r="H97" s="252">
        <v>4</v>
      </c>
      <c r="I97" s="253">
        <f t="shared" si="30"/>
        <v>3</v>
      </c>
      <c r="J97" s="253" t="str">
        <f t="shared" si="1"/>
        <v>Y</v>
      </c>
      <c r="K97" s="317">
        <v>10</v>
      </c>
      <c r="L97" s="254">
        <v>7</v>
      </c>
      <c r="M97" s="254">
        <f t="shared" si="31"/>
        <v>3</v>
      </c>
      <c r="N97" s="254" t="str">
        <f t="shared" si="32"/>
        <v>Y</v>
      </c>
      <c r="O97" s="254">
        <v>3</v>
      </c>
      <c r="P97" s="254">
        <f t="shared" si="33"/>
        <v>3</v>
      </c>
      <c r="Q97" s="255" t="str">
        <f t="shared" si="34"/>
        <v>Y</v>
      </c>
      <c r="R97" s="315">
        <v>11</v>
      </c>
      <c r="S97" s="254">
        <v>7</v>
      </c>
      <c r="T97" s="253">
        <f t="shared" si="2"/>
        <v>1</v>
      </c>
      <c r="U97" s="253" t="str">
        <f t="shared" si="3"/>
        <v>N</v>
      </c>
      <c r="V97" s="291">
        <v>4</v>
      </c>
      <c r="W97" s="253">
        <f t="shared" si="35"/>
        <v>3</v>
      </c>
      <c r="X97" s="253" t="str">
        <f t="shared" si="4"/>
        <v>Y</v>
      </c>
      <c r="Y97" s="317">
        <v>8</v>
      </c>
      <c r="Z97" s="254">
        <v>3</v>
      </c>
      <c r="AA97" s="254">
        <f t="shared" si="36"/>
        <v>3</v>
      </c>
      <c r="AB97" s="254" t="str">
        <f t="shared" si="37"/>
        <v>Y</v>
      </c>
      <c r="AC97" s="253">
        <f t="shared" si="47"/>
        <v>5</v>
      </c>
      <c r="AD97" s="254">
        <f t="shared" si="38"/>
        <v>3</v>
      </c>
      <c r="AE97" s="255" t="str">
        <f t="shared" si="5"/>
        <v>Y</v>
      </c>
      <c r="AF97" s="315">
        <v>16</v>
      </c>
      <c r="AG97" s="254">
        <v>9</v>
      </c>
      <c r="AH97" s="253">
        <f t="shared" si="39"/>
        <v>3</v>
      </c>
      <c r="AI97" s="253" t="str">
        <f t="shared" si="6"/>
        <v>Y</v>
      </c>
      <c r="AJ97" s="254">
        <v>7</v>
      </c>
      <c r="AK97" s="253">
        <f t="shared" si="40"/>
        <v>3</v>
      </c>
      <c r="AL97" s="253" t="str">
        <f t="shared" si="7"/>
        <v>Y</v>
      </c>
      <c r="AM97" s="317">
        <v>20</v>
      </c>
      <c r="AN97" s="253">
        <v>10</v>
      </c>
      <c r="AO97" s="254">
        <f t="shared" si="8"/>
        <v>3</v>
      </c>
      <c r="AP97" s="254" t="str">
        <f t="shared" si="41"/>
        <v>Y</v>
      </c>
      <c r="AQ97" s="253">
        <f t="shared" si="44"/>
        <v>10</v>
      </c>
      <c r="AR97" s="254">
        <f t="shared" si="42"/>
        <v>3</v>
      </c>
      <c r="AS97" s="255" t="str">
        <f t="shared" si="43"/>
        <v>Y</v>
      </c>
      <c r="AT97" s="320">
        <v>33</v>
      </c>
      <c r="AU97" s="254">
        <f t="shared" si="45"/>
        <v>3</v>
      </c>
      <c r="AV97" s="255" t="str">
        <f t="shared" si="46"/>
        <v>Y</v>
      </c>
    </row>
    <row r="98" spans="1:48" s="2" customFormat="1" ht="21" customHeight="1" thickBot="1">
      <c r="A98" s="251">
        <v>89</v>
      </c>
      <c r="B98" s="302" t="s">
        <v>516</v>
      </c>
      <c r="C98" s="290" t="s">
        <v>454</v>
      </c>
      <c r="D98" s="315">
        <v>4</v>
      </c>
      <c r="E98" s="252">
        <v>2</v>
      </c>
      <c r="F98" s="253">
        <f t="shared" si="29"/>
        <v>0</v>
      </c>
      <c r="G98" s="253" t="str">
        <f t="shared" si="0"/>
        <v>N</v>
      </c>
      <c r="H98" s="252">
        <v>2</v>
      </c>
      <c r="I98" s="253">
        <f t="shared" si="30"/>
        <v>1</v>
      </c>
      <c r="J98" s="253" t="str">
        <f t="shared" si="1"/>
        <v>N</v>
      </c>
      <c r="K98" s="317">
        <v>9</v>
      </c>
      <c r="L98" s="254">
        <v>7</v>
      </c>
      <c r="M98" s="254">
        <f t="shared" si="31"/>
        <v>3</v>
      </c>
      <c r="N98" s="254" t="str">
        <f t="shared" si="32"/>
        <v>Y</v>
      </c>
      <c r="O98" s="254">
        <v>2</v>
      </c>
      <c r="P98" s="254">
        <f t="shared" si="33"/>
        <v>3</v>
      </c>
      <c r="Q98" s="255" t="str">
        <f t="shared" si="34"/>
        <v>Y</v>
      </c>
      <c r="R98" s="315">
        <v>4</v>
      </c>
      <c r="S98" s="254">
        <v>4</v>
      </c>
      <c r="T98" s="253">
        <f t="shared" si="2"/>
        <v>0</v>
      </c>
      <c r="U98" s="253" t="str">
        <f t="shared" si="3"/>
        <v>N</v>
      </c>
      <c r="V98" s="291">
        <v>0</v>
      </c>
      <c r="W98" s="253">
        <f t="shared" si="35"/>
        <v>1</v>
      </c>
      <c r="X98" s="253" t="str">
        <f t="shared" si="4"/>
        <v>N</v>
      </c>
      <c r="Y98" s="317">
        <v>6</v>
      </c>
      <c r="Z98" s="254">
        <v>2</v>
      </c>
      <c r="AA98" s="254">
        <f t="shared" si="36"/>
        <v>3</v>
      </c>
      <c r="AB98" s="254" t="str">
        <f t="shared" si="37"/>
        <v>Y</v>
      </c>
      <c r="AC98" s="253">
        <f t="shared" si="47"/>
        <v>4</v>
      </c>
      <c r="AD98" s="254">
        <f t="shared" si="38"/>
        <v>3</v>
      </c>
      <c r="AE98" s="255" t="str">
        <f t="shared" si="5"/>
        <v>Y</v>
      </c>
      <c r="AF98" s="315">
        <v>2</v>
      </c>
      <c r="AG98" s="254">
        <v>2</v>
      </c>
      <c r="AH98" s="253">
        <f t="shared" si="39"/>
        <v>0</v>
      </c>
      <c r="AI98" s="253" t="str">
        <f t="shared" si="6"/>
        <v>N</v>
      </c>
      <c r="AJ98" s="254">
        <v>0</v>
      </c>
      <c r="AK98" s="253">
        <f t="shared" si="40"/>
        <v>0</v>
      </c>
      <c r="AL98" s="253" t="str">
        <f t="shared" si="7"/>
        <v>N</v>
      </c>
      <c r="AM98" s="317">
        <v>19</v>
      </c>
      <c r="AN98" s="253">
        <v>9</v>
      </c>
      <c r="AO98" s="254">
        <f t="shared" si="8"/>
        <v>3</v>
      </c>
      <c r="AP98" s="254" t="str">
        <f t="shared" si="41"/>
        <v>Y</v>
      </c>
      <c r="AQ98" s="253">
        <f t="shared" si="44"/>
        <v>10</v>
      </c>
      <c r="AR98" s="254">
        <f t="shared" si="42"/>
        <v>3</v>
      </c>
      <c r="AS98" s="255" t="str">
        <f t="shared" si="43"/>
        <v>Y</v>
      </c>
      <c r="AT98" s="320">
        <v>18</v>
      </c>
      <c r="AU98" s="254">
        <f t="shared" si="45"/>
        <v>0</v>
      </c>
      <c r="AV98" s="255" t="str">
        <f t="shared" si="46"/>
        <v>N</v>
      </c>
    </row>
    <row r="99" spans="1:48" s="2" customFormat="1" ht="21" customHeight="1" thickBot="1">
      <c r="A99" s="251">
        <v>90</v>
      </c>
      <c r="B99" s="302" t="s">
        <v>517</v>
      </c>
      <c r="C99" s="290" t="s">
        <v>455</v>
      </c>
      <c r="D99" s="315">
        <v>14</v>
      </c>
      <c r="E99" s="252">
        <v>9</v>
      </c>
      <c r="F99" s="253">
        <f t="shared" si="29"/>
        <v>3</v>
      </c>
      <c r="G99" s="253" t="str">
        <f t="shared" si="0"/>
        <v>Y</v>
      </c>
      <c r="H99" s="252">
        <v>5</v>
      </c>
      <c r="I99" s="253">
        <f t="shared" si="30"/>
        <v>3</v>
      </c>
      <c r="J99" s="253" t="str">
        <f t="shared" si="1"/>
        <v>Y</v>
      </c>
      <c r="K99" s="317">
        <v>10</v>
      </c>
      <c r="L99" s="254">
        <v>7</v>
      </c>
      <c r="M99" s="254">
        <f t="shared" si="31"/>
        <v>3</v>
      </c>
      <c r="N99" s="254" t="str">
        <f t="shared" si="32"/>
        <v>Y</v>
      </c>
      <c r="O99" s="254">
        <v>3</v>
      </c>
      <c r="P99" s="254">
        <v>3</v>
      </c>
      <c r="Q99" s="255" t="str">
        <f t="shared" si="34"/>
        <v>Y</v>
      </c>
      <c r="R99" s="315">
        <v>17</v>
      </c>
      <c r="S99" s="254">
        <v>10</v>
      </c>
      <c r="T99" s="253">
        <f t="shared" si="2"/>
        <v>3</v>
      </c>
      <c r="U99" s="253" t="str">
        <f t="shared" si="3"/>
        <v>Y</v>
      </c>
      <c r="V99" s="291">
        <v>7</v>
      </c>
      <c r="W99" s="253">
        <f t="shared" si="35"/>
        <v>3</v>
      </c>
      <c r="X99" s="253" t="str">
        <f t="shared" si="4"/>
        <v>Y</v>
      </c>
      <c r="Y99" s="317">
        <v>10</v>
      </c>
      <c r="Z99" s="254">
        <v>4</v>
      </c>
      <c r="AA99" s="254">
        <f t="shared" si="36"/>
        <v>3</v>
      </c>
      <c r="AB99" s="254" t="str">
        <f t="shared" si="37"/>
        <v>Y</v>
      </c>
      <c r="AC99" s="253">
        <f t="shared" si="47"/>
        <v>6</v>
      </c>
      <c r="AD99" s="254">
        <f t="shared" si="38"/>
        <v>3</v>
      </c>
      <c r="AE99" s="255" t="str">
        <f t="shared" si="5"/>
        <v>Y</v>
      </c>
      <c r="AF99" s="315">
        <v>13</v>
      </c>
      <c r="AG99" s="254">
        <v>8</v>
      </c>
      <c r="AH99" s="253">
        <f t="shared" si="39"/>
        <v>3</v>
      </c>
      <c r="AI99" s="253" t="str">
        <f t="shared" si="6"/>
        <v>Y</v>
      </c>
      <c r="AJ99" s="254">
        <v>5</v>
      </c>
      <c r="AK99" s="253">
        <f t="shared" si="40"/>
        <v>3</v>
      </c>
      <c r="AL99" s="253" t="str">
        <f t="shared" si="7"/>
        <v>Y</v>
      </c>
      <c r="AM99" s="317">
        <v>19</v>
      </c>
      <c r="AN99" s="253">
        <v>9</v>
      </c>
      <c r="AO99" s="254">
        <f t="shared" si="8"/>
        <v>3</v>
      </c>
      <c r="AP99" s="254" t="str">
        <f t="shared" si="41"/>
        <v>Y</v>
      </c>
      <c r="AQ99" s="253">
        <f t="shared" si="44"/>
        <v>10</v>
      </c>
      <c r="AR99" s="254">
        <f t="shared" si="42"/>
        <v>3</v>
      </c>
      <c r="AS99" s="255" t="str">
        <f t="shared" si="43"/>
        <v>Y</v>
      </c>
      <c r="AT99" s="320">
        <v>26</v>
      </c>
      <c r="AU99" s="254">
        <f t="shared" si="45"/>
        <v>3</v>
      </c>
      <c r="AV99" s="255" t="str">
        <f t="shared" si="46"/>
        <v>Y</v>
      </c>
    </row>
    <row r="100" spans="1:48" s="2" customFormat="1" ht="21" customHeight="1" thickBot="1">
      <c r="A100" s="251">
        <v>91</v>
      </c>
      <c r="B100" s="302" t="s">
        <v>518</v>
      </c>
      <c r="C100" s="290" t="s">
        <v>456</v>
      </c>
      <c r="D100" s="315">
        <v>12</v>
      </c>
      <c r="E100" s="252">
        <v>7</v>
      </c>
      <c r="F100" s="253">
        <f t="shared" si="29"/>
        <v>2</v>
      </c>
      <c r="G100" s="253" t="str">
        <f t="shared" si="0"/>
        <v>N</v>
      </c>
      <c r="H100" s="252">
        <v>5</v>
      </c>
      <c r="I100" s="253">
        <f t="shared" si="30"/>
        <v>3</v>
      </c>
      <c r="J100" s="253" t="str">
        <f t="shared" si="1"/>
        <v>Y</v>
      </c>
      <c r="K100" s="317">
        <v>10</v>
      </c>
      <c r="L100" s="254">
        <v>7</v>
      </c>
      <c r="M100" s="254">
        <f t="shared" si="31"/>
        <v>3</v>
      </c>
      <c r="N100" s="254" t="str">
        <f t="shared" si="32"/>
        <v>Y</v>
      </c>
      <c r="O100" s="254">
        <v>3</v>
      </c>
      <c r="P100" s="254">
        <f t="shared" si="33"/>
        <v>3</v>
      </c>
      <c r="Q100" s="255" t="str">
        <f t="shared" si="34"/>
        <v>Y</v>
      </c>
      <c r="R100" s="315">
        <v>11</v>
      </c>
      <c r="S100" s="254">
        <v>9</v>
      </c>
      <c r="T100" s="253">
        <f t="shared" si="2"/>
        <v>0</v>
      </c>
      <c r="U100" s="253" t="str">
        <f t="shared" si="3"/>
        <v>N</v>
      </c>
      <c r="V100" s="291">
        <v>2</v>
      </c>
      <c r="W100" s="253">
        <f t="shared" si="35"/>
        <v>3</v>
      </c>
      <c r="X100" s="253" t="str">
        <f t="shared" si="4"/>
        <v>Y</v>
      </c>
      <c r="Y100" s="317">
        <v>4</v>
      </c>
      <c r="Z100" s="254">
        <v>0</v>
      </c>
      <c r="AA100" s="254">
        <f t="shared" si="36"/>
        <v>0</v>
      </c>
      <c r="AB100" s="254" t="str">
        <f t="shared" si="37"/>
        <v>N</v>
      </c>
      <c r="AC100" s="253">
        <f t="shared" si="47"/>
        <v>4</v>
      </c>
      <c r="AD100" s="254">
        <f t="shared" si="38"/>
        <v>3</v>
      </c>
      <c r="AE100" s="255" t="str">
        <f t="shared" si="5"/>
        <v>Y</v>
      </c>
      <c r="AF100" s="315">
        <v>12</v>
      </c>
      <c r="AG100" s="254">
        <v>9</v>
      </c>
      <c r="AH100" s="253">
        <f t="shared" si="39"/>
        <v>3</v>
      </c>
      <c r="AI100" s="253" t="str">
        <f t="shared" si="6"/>
        <v>Y</v>
      </c>
      <c r="AJ100" s="254">
        <v>3</v>
      </c>
      <c r="AK100" s="253">
        <f t="shared" si="40"/>
        <v>0</v>
      </c>
      <c r="AL100" s="253" t="str">
        <f t="shared" si="7"/>
        <v>N</v>
      </c>
      <c r="AM100" s="317">
        <v>19</v>
      </c>
      <c r="AN100" s="253">
        <v>10</v>
      </c>
      <c r="AO100" s="254">
        <f t="shared" si="8"/>
        <v>3</v>
      </c>
      <c r="AP100" s="254" t="str">
        <f t="shared" si="41"/>
        <v>Y</v>
      </c>
      <c r="AQ100" s="253">
        <f t="shared" si="44"/>
        <v>9</v>
      </c>
      <c r="AR100" s="254">
        <f t="shared" si="42"/>
        <v>3</v>
      </c>
      <c r="AS100" s="255" t="str">
        <f t="shared" si="43"/>
        <v>Y</v>
      </c>
      <c r="AT100" s="320">
        <v>33</v>
      </c>
      <c r="AU100" s="254">
        <f t="shared" si="45"/>
        <v>3</v>
      </c>
      <c r="AV100" s="255" t="str">
        <f t="shared" si="46"/>
        <v>Y</v>
      </c>
    </row>
    <row r="101" spans="1:48" s="2" customFormat="1" ht="21" customHeight="1" thickBot="1">
      <c r="A101" s="251">
        <v>92</v>
      </c>
      <c r="B101" s="302" t="s">
        <v>519</v>
      </c>
      <c r="C101" s="290" t="s">
        <v>457</v>
      </c>
      <c r="D101" s="315">
        <v>19</v>
      </c>
      <c r="E101" s="252">
        <v>14</v>
      </c>
      <c r="F101" s="253">
        <f t="shared" si="29"/>
        <v>3</v>
      </c>
      <c r="G101" s="253" t="str">
        <f t="shared" si="0"/>
        <v>Y</v>
      </c>
      <c r="H101" s="252">
        <v>5</v>
      </c>
      <c r="I101" s="253">
        <f t="shared" si="30"/>
        <v>3</v>
      </c>
      <c r="J101" s="253" t="str">
        <f t="shared" si="1"/>
        <v>Y</v>
      </c>
      <c r="K101" s="317">
        <v>9</v>
      </c>
      <c r="L101" s="254">
        <v>7</v>
      </c>
      <c r="M101" s="254">
        <f t="shared" si="31"/>
        <v>3</v>
      </c>
      <c r="N101" s="254" t="str">
        <f t="shared" si="32"/>
        <v>Y</v>
      </c>
      <c r="O101" s="254">
        <v>2</v>
      </c>
      <c r="P101" s="254">
        <f t="shared" si="33"/>
        <v>3</v>
      </c>
      <c r="Q101" s="255" t="str">
        <f t="shared" si="34"/>
        <v>Y</v>
      </c>
      <c r="R101" s="315">
        <v>17</v>
      </c>
      <c r="S101" s="254">
        <v>10</v>
      </c>
      <c r="T101" s="253">
        <f t="shared" si="2"/>
        <v>3</v>
      </c>
      <c r="U101" s="253" t="str">
        <f t="shared" si="3"/>
        <v>Y</v>
      </c>
      <c r="V101" s="291">
        <v>7</v>
      </c>
      <c r="W101" s="253">
        <f t="shared" si="35"/>
        <v>3</v>
      </c>
      <c r="X101" s="253" t="str">
        <f t="shared" si="4"/>
        <v>Y</v>
      </c>
      <c r="Y101" s="317">
        <v>9</v>
      </c>
      <c r="Z101" s="254">
        <v>3</v>
      </c>
      <c r="AA101" s="254">
        <f t="shared" si="36"/>
        <v>3</v>
      </c>
      <c r="AB101" s="254" t="str">
        <f t="shared" si="37"/>
        <v>Y</v>
      </c>
      <c r="AC101" s="253">
        <f t="shared" si="47"/>
        <v>6</v>
      </c>
      <c r="AD101" s="254">
        <f t="shared" si="38"/>
        <v>3</v>
      </c>
      <c r="AE101" s="255" t="str">
        <f t="shared" si="5"/>
        <v>Y</v>
      </c>
      <c r="AF101" s="315">
        <v>18</v>
      </c>
      <c r="AG101" s="254">
        <v>10</v>
      </c>
      <c r="AH101" s="253">
        <f t="shared" si="39"/>
        <v>3</v>
      </c>
      <c r="AI101" s="253" t="str">
        <f t="shared" si="6"/>
        <v>Y</v>
      </c>
      <c r="AJ101" s="254">
        <v>8</v>
      </c>
      <c r="AK101" s="253">
        <f t="shared" si="40"/>
        <v>3</v>
      </c>
      <c r="AL101" s="253" t="str">
        <f t="shared" si="7"/>
        <v>Y</v>
      </c>
      <c r="AM101" s="317">
        <v>19</v>
      </c>
      <c r="AN101" s="253">
        <v>10</v>
      </c>
      <c r="AO101" s="254">
        <f t="shared" si="8"/>
        <v>3</v>
      </c>
      <c r="AP101" s="254" t="str">
        <f t="shared" si="41"/>
        <v>Y</v>
      </c>
      <c r="AQ101" s="253">
        <f t="shared" si="44"/>
        <v>9</v>
      </c>
      <c r="AR101" s="254">
        <f t="shared" si="42"/>
        <v>3</v>
      </c>
      <c r="AS101" s="255" t="str">
        <f t="shared" si="43"/>
        <v>Y</v>
      </c>
      <c r="AT101" s="320">
        <v>25</v>
      </c>
      <c r="AU101" s="254">
        <f t="shared" si="45"/>
        <v>3</v>
      </c>
      <c r="AV101" s="255" t="str">
        <f t="shared" si="46"/>
        <v>Y</v>
      </c>
    </row>
    <row r="102" spans="1:48" s="2" customFormat="1" ht="21" customHeight="1" thickBot="1">
      <c r="A102" s="251">
        <v>93</v>
      </c>
      <c r="B102" s="302" t="s">
        <v>520</v>
      </c>
      <c r="C102" s="290" t="s">
        <v>458</v>
      </c>
      <c r="D102" s="315">
        <v>11</v>
      </c>
      <c r="E102" s="252">
        <v>6</v>
      </c>
      <c r="F102" s="253">
        <f t="shared" si="29"/>
        <v>1</v>
      </c>
      <c r="G102" s="253" t="str">
        <f t="shared" si="0"/>
        <v>N</v>
      </c>
      <c r="H102" s="252">
        <v>5</v>
      </c>
      <c r="I102" s="253">
        <f t="shared" si="30"/>
        <v>3</v>
      </c>
      <c r="J102" s="253" t="str">
        <f t="shared" si="1"/>
        <v>Y</v>
      </c>
      <c r="K102" s="317">
        <v>10</v>
      </c>
      <c r="L102" s="254">
        <v>7</v>
      </c>
      <c r="M102" s="254">
        <f t="shared" si="31"/>
        <v>3</v>
      </c>
      <c r="N102" s="254" t="str">
        <f t="shared" si="32"/>
        <v>Y</v>
      </c>
      <c r="O102" s="254">
        <v>3</v>
      </c>
      <c r="P102" s="254">
        <f t="shared" si="33"/>
        <v>3</v>
      </c>
      <c r="Q102" s="255" t="str">
        <f t="shared" si="34"/>
        <v>Y</v>
      </c>
      <c r="R102" s="315">
        <v>8</v>
      </c>
      <c r="S102" s="254">
        <v>8</v>
      </c>
      <c r="T102" s="253">
        <f t="shared" si="2"/>
        <v>0</v>
      </c>
      <c r="U102" s="253" t="str">
        <f t="shared" si="3"/>
        <v>N</v>
      </c>
      <c r="V102" s="291">
        <v>0</v>
      </c>
      <c r="W102" s="253">
        <f t="shared" si="35"/>
        <v>3</v>
      </c>
      <c r="X102" s="253" t="str">
        <f t="shared" si="4"/>
        <v>Y</v>
      </c>
      <c r="Y102" s="317">
        <v>9</v>
      </c>
      <c r="Z102" s="254">
        <v>3</v>
      </c>
      <c r="AA102" s="254">
        <f t="shared" si="36"/>
        <v>3</v>
      </c>
      <c r="AB102" s="254" t="str">
        <f t="shared" si="37"/>
        <v>Y</v>
      </c>
      <c r="AC102" s="253">
        <f t="shared" si="47"/>
        <v>6</v>
      </c>
      <c r="AD102" s="254">
        <f t="shared" si="38"/>
        <v>3</v>
      </c>
      <c r="AE102" s="255" t="str">
        <f t="shared" si="5"/>
        <v>Y</v>
      </c>
      <c r="AF102" s="315">
        <v>0</v>
      </c>
      <c r="AG102" s="254">
        <v>0</v>
      </c>
      <c r="AH102" s="253">
        <f t="shared" si="39"/>
        <v>0</v>
      </c>
      <c r="AI102" s="253" t="str">
        <f t="shared" si="6"/>
        <v>N</v>
      </c>
      <c r="AJ102" s="254">
        <v>0</v>
      </c>
      <c r="AK102" s="253">
        <f t="shared" si="40"/>
        <v>0</v>
      </c>
      <c r="AL102" s="253" t="str">
        <f t="shared" si="7"/>
        <v>N</v>
      </c>
      <c r="AM102" s="317">
        <v>19</v>
      </c>
      <c r="AN102" s="253">
        <v>10</v>
      </c>
      <c r="AO102" s="254">
        <f t="shared" si="8"/>
        <v>3</v>
      </c>
      <c r="AP102" s="254" t="str">
        <f t="shared" si="41"/>
        <v>Y</v>
      </c>
      <c r="AQ102" s="253">
        <f t="shared" si="44"/>
        <v>9</v>
      </c>
      <c r="AR102" s="254">
        <f t="shared" si="42"/>
        <v>3</v>
      </c>
      <c r="AS102" s="255" t="str">
        <f t="shared" si="43"/>
        <v>Y</v>
      </c>
      <c r="AT102" s="320">
        <v>26</v>
      </c>
      <c r="AU102" s="254">
        <f t="shared" si="45"/>
        <v>3</v>
      </c>
      <c r="AV102" s="255" t="str">
        <f t="shared" si="46"/>
        <v>Y</v>
      </c>
    </row>
    <row r="103" spans="1:48" s="2" customFormat="1" ht="21" customHeight="1" thickBot="1">
      <c r="A103" s="251">
        <v>94</v>
      </c>
      <c r="B103" s="302" t="s">
        <v>521</v>
      </c>
      <c r="C103" s="290" t="s">
        <v>459</v>
      </c>
      <c r="D103" s="315">
        <v>14</v>
      </c>
      <c r="E103" s="252">
        <v>9</v>
      </c>
      <c r="F103" s="253">
        <f t="shared" si="29"/>
        <v>3</v>
      </c>
      <c r="G103" s="253" t="str">
        <f t="shared" si="0"/>
        <v>Y</v>
      </c>
      <c r="H103" s="252">
        <v>5</v>
      </c>
      <c r="I103" s="253">
        <f t="shared" si="30"/>
        <v>3</v>
      </c>
      <c r="J103" s="253" t="str">
        <f t="shared" si="1"/>
        <v>Y</v>
      </c>
      <c r="K103" s="317">
        <v>7</v>
      </c>
      <c r="L103" s="254">
        <v>5</v>
      </c>
      <c r="M103" s="254">
        <f t="shared" si="31"/>
        <v>3</v>
      </c>
      <c r="N103" s="254" t="str">
        <f t="shared" si="32"/>
        <v>Y</v>
      </c>
      <c r="O103" s="254">
        <v>2</v>
      </c>
      <c r="P103" s="254">
        <f t="shared" si="33"/>
        <v>3</v>
      </c>
      <c r="Q103" s="255" t="str">
        <f t="shared" si="34"/>
        <v>Y</v>
      </c>
      <c r="R103" s="315">
        <v>9</v>
      </c>
      <c r="S103" s="254">
        <v>9</v>
      </c>
      <c r="T103" s="253">
        <f t="shared" si="2"/>
        <v>0</v>
      </c>
      <c r="U103" s="253" t="str">
        <f t="shared" si="3"/>
        <v>N</v>
      </c>
      <c r="V103" s="291">
        <v>0</v>
      </c>
      <c r="W103" s="253">
        <f t="shared" si="35"/>
        <v>3</v>
      </c>
      <c r="X103" s="253" t="str">
        <f t="shared" si="4"/>
        <v>Y</v>
      </c>
      <c r="Y103" s="317">
        <v>5</v>
      </c>
      <c r="Z103" s="254">
        <v>2</v>
      </c>
      <c r="AA103" s="254">
        <f t="shared" si="36"/>
        <v>3</v>
      </c>
      <c r="AB103" s="254" t="str">
        <f t="shared" si="37"/>
        <v>Y</v>
      </c>
      <c r="AC103" s="253">
        <f t="shared" si="47"/>
        <v>3</v>
      </c>
      <c r="AD103" s="254">
        <f t="shared" si="38"/>
        <v>3</v>
      </c>
      <c r="AE103" s="255" t="str">
        <f t="shared" si="5"/>
        <v>Y</v>
      </c>
      <c r="AF103" s="315">
        <v>0</v>
      </c>
      <c r="AG103" s="254">
        <v>0</v>
      </c>
      <c r="AH103" s="253">
        <f t="shared" si="39"/>
        <v>0</v>
      </c>
      <c r="AI103" s="253" t="str">
        <f t="shared" si="6"/>
        <v>N</v>
      </c>
      <c r="AJ103" s="254">
        <v>0</v>
      </c>
      <c r="AK103" s="253">
        <f t="shared" si="40"/>
        <v>0</v>
      </c>
      <c r="AL103" s="253" t="str">
        <f t="shared" si="7"/>
        <v>N</v>
      </c>
      <c r="AM103" s="317">
        <v>17</v>
      </c>
      <c r="AN103" s="253">
        <v>10</v>
      </c>
      <c r="AO103" s="254">
        <f t="shared" si="8"/>
        <v>3</v>
      </c>
      <c r="AP103" s="254" t="str">
        <f t="shared" si="41"/>
        <v>Y</v>
      </c>
      <c r="AQ103" s="253">
        <f t="shared" si="44"/>
        <v>7</v>
      </c>
      <c r="AR103" s="254">
        <f t="shared" si="42"/>
        <v>3</v>
      </c>
      <c r="AS103" s="255" t="str">
        <f t="shared" si="43"/>
        <v>Y</v>
      </c>
      <c r="AT103" s="320">
        <v>20</v>
      </c>
      <c r="AU103" s="254">
        <f t="shared" si="45"/>
        <v>1</v>
      </c>
      <c r="AV103" s="255" t="str">
        <f t="shared" si="46"/>
        <v>N</v>
      </c>
    </row>
    <row r="104" spans="1:48" s="2" customFormat="1" ht="21" customHeight="1" thickBot="1">
      <c r="A104" s="251">
        <v>95</v>
      </c>
      <c r="B104" s="302" t="s">
        <v>522</v>
      </c>
      <c r="C104" s="290" t="s">
        <v>460</v>
      </c>
      <c r="D104" s="315">
        <v>13</v>
      </c>
      <c r="E104" s="252">
        <v>8</v>
      </c>
      <c r="F104" s="253">
        <f t="shared" si="29"/>
        <v>3</v>
      </c>
      <c r="G104" s="253" t="str">
        <f t="shared" si="0"/>
        <v>Y</v>
      </c>
      <c r="H104" s="252">
        <v>5</v>
      </c>
      <c r="I104" s="253">
        <f t="shared" si="30"/>
        <v>3</v>
      </c>
      <c r="J104" s="253" t="str">
        <f t="shared" si="1"/>
        <v>Y</v>
      </c>
      <c r="K104" s="317">
        <v>10</v>
      </c>
      <c r="L104" s="254">
        <v>7</v>
      </c>
      <c r="M104" s="254">
        <f t="shared" si="31"/>
        <v>3</v>
      </c>
      <c r="N104" s="254" t="str">
        <f t="shared" si="32"/>
        <v>Y</v>
      </c>
      <c r="O104" s="254">
        <v>3</v>
      </c>
      <c r="P104" s="254">
        <f t="shared" si="33"/>
        <v>3</v>
      </c>
      <c r="Q104" s="255" t="str">
        <f t="shared" si="34"/>
        <v>Y</v>
      </c>
      <c r="R104" s="315">
        <v>8</v>
      </c>
      <c r="S104" s="254">
        <v>8</v>
      </c>
      <c r="T104" s="253">
        <f t="shared" si="2"/>
        <v>0</v>
      </c>
      <c r="U104" s="253" t="str">
        <f t="shared" si="3"/>
        <v>N</v>
      </c>
      <c r="V104" s="291">
        <v>0</v>
      </c>
      <c r="W104" s="253">
        <f t="shared" si="35"/>
        <v>3</v>
      </c>
      <c r="X104" s="253" t="str">
        <f t="shared" si="4"/>
        <v>Y</v>
      </c>
      <c r="Y104" s="317">
        <v>9</v>
      </c>
      <c r="Z104" s="254">
        <v>3</v>
      </c>
      <c r="AA104" s="254">
        <f t="shared" si="36"/>
        <v>3</v>
      </c>
      <c r="AB104" s="254" t="str">
        <f t="shared" si="37"/>
        <v>Y</v>
      </c>
      <c r="AC104" s="253">
        <f t="shared" si="47"/>
        <v>6</v>
      </c>
      <c r="AD104" s="254">
        <f t="shared" si="38"/>
        <v>3</v>
      </c>
      <c r="AE104" s="255" t="str">
        <f t="shared" si="5"/>
        <v>Y</v>
      </c>
      <c r="AF104" s="315">
        <v>0</v>
      </c>
      <c r="AG104" s="254">
        <v>0</v>
      </c>
      <c r="AH104" s="253">
        <f t="shared" si="39"/>
        <v>0</v>
      </c>
      <c r="AI104" s="253" t="str">
        <f t="shared" si="6"/>
        <v>N</v>
      </c>
      <c r="AJ104" s="254">
        <v>0</v>
      </c>
      <c r="AK104" s="253">
        <f t="shared" si="40"/>
        <v>0</v>
      </c>
      <c r="AL104" s="253" t="str">
        <f t="shared" si="7"/>
        <v>N</v>
      </c>
      <c r="AM104" s="317">
        <v>19</v>
      </c>
      <c r="AN104" s="253">
        <v>10</v>
      </c>
      <c r="AO104" s="254">
        <f t="shared" si="8"/>
        <v>3</v>
      </c>
      <c r="AP104" s="254" t="str">
        <f t="shared" si="41"/>
        <v>Y</v>
      </c>
      <c r="AQ104" s="253">
        <f t="shared" si="44"/>
        <v>9</v>
      </c>
      <c r="AR104" s="254">
        <f t="shared" si="42"/>
        <v>3</v>
      </c>
      <c r="AS104" s="255" t="str">
        <f t="shared" si="43"/>
        <v>Y</v>
      </c>
      <c r="AT104" s="319">
        <v>21</v>
      </c>
      <c r="AU104" s="254">
        <f t="shared" si="45"/>
        <v>1</v>
      </c>
      <c r="AV104" s="255" t="str">
        <f t="shared" si="46"/>
        <v>N</v>
      </c>
    </row>
    <row r="105" spans="1:48" s="2" customFormat="1" ht="21" customHeight="1" thickBot="1">
      <c r="A105" s="251">
        <v>96</v>
      </c>
      <c r="B105" s="302" t="s">
        <v>523</v>
      </c>
      <c r="C105" s="290" t="s">
        <v>461</v>
      </c>
      <c r="D105" s="315">
        <v>13</v>
      </c>
      <c r="E105" s="252">
        <v>12</v>
      </c>
      <c r="F105" s="253">
        <f t="shared" si="29"/>
        <v>3</v>
      </c>
      <c r="G105" s="253" t="str">
        <f t="shared" si="0"/>
        <v>Y</v>
      </c>
      <c r="H105" s="252">
        <v>1</v>
      </c>
      <c r="I105" s="253">
        <f t="shared" si="30"/>
        <v>0</v>
      </c>
      <c r="J105" s="253" t="str">
        <f t="shared" si="1"/>
        <v>N</v>
      </c>
      <c r="K105" s="317">
        <v>10</v>
      </c>
      <c r="L105" s="254">
        <v>7</v>
      </c>
      <c r="M105" s="254">
        <f t="shared" si="31"/>
        <v>3</v>
      </c>
      <c r="N105" s="254" t="str">
        <f t="shared" si="32"/>
        <v>Y</v>
      </c>
      <c r="O105" s="254">
        <v>3</v>
      </c>
      <c r="P105" s="254">
        <f t="shared" si="33"/>
        <v>3</v>
      </c>
      <c r="Q105" s="255" t="str">
        <f t="shared" si="34"/>
        <v>Y</v>
      </c>
      <c r="R105" s="315">
        <v>18</v>
      </c>
      <c r="S105" s="254">
        <v>9</v>
      </c>
      <c r="T105" s="253">
        <f t="shared" si="2"/>
        <v>3</v>
      </c>
      <c r="U105" s="253" t="str">
        <f t="shared" si="3"/>
        <v>Y</v>
      </c>
      <c r="V105" s="291">
        <v>9</v>
      </c>
      <c r="W105" s="253">
        <f t="shared" si="35"/>
        <v>3</v>
      </c>
      <c r="X105" s="253" t="str">
        <f t="shared" si="4"/>
        <v>Y</v>
      </c>
      <c r="Y105" s="317">
        <v>10</v>
      </c>
      <c r="Z105" s="254">
        <v>4</v>
      </c>
      <c r="AA105" s="254">
        <f t="shared" si="36"/>
        <v>3</v>
      </c>
      <c r="AB105" s="254" t="str">
        <f t="shared" si="37"/>
        <v>Y</v>
      </c>
      <c r="AC105" s="253">
        <f t="shared" si="47"/>
        <v>6</v>
      </c>
      <c r="AD105" s="254">
        <f t="shared" si="38"/>
        <v>3</v>
      </c>
      <c r="AE105" s="255" t="str">
        <f t="shared" si="5"/>
        <v>Y</v>
      </c>
      <c r="AF105" s="315">
        <v>19</v>
      </c>
      <c r="AG105" s="254">
        <v>10</v>
      </c>
      <c r="AH105" s="253">
        <f t="shared" si="39"/>
        <v>3</v>
      </c>
      <c r="AI105" s="253" t="str">
        <f t="shared" si="6"/>
        <v>Y</v>
      </c>
      <c r="AJ105" s="254">
        <v>9</v>
      </c>
      <c r="AK105" s="253">
        <f t="shared" si="40"/>
        <v>3</v>
      </c>
      <c r="AL105" s="253" t="str">
        <f t="shared" si="7"/>
        <v>Y</v>
      </c>
      <c r="AM105" s="317">
        <v>18</v>
      </c>
      <c r="AN105" s="253">
        <v>8</v>
      </c>
      <c r="AO105" s="254">
        <f t="shared" si="8"/>
        <v>3</v>
      </c>
      <c r="AP105" s="254" t="str">
        <f t="shared" si="41"/>
        <v>Y</v>
      </c>
      <c r="AQ105" s="253">
        <f t="shared" si="44"/>
        <v>10</v>
      </c>
      <c r="AR105" s="254">
        <f t="shared" si="42"/>
        <v>3</v>
      </c>
      <c r="AS105" s="255" t="str">
        <f t="shared" si="43"/>
        <v>Y</v>
      </c>
      <c r="AT105" s="322">
        <v>34</v>
      </c>
      <c r="AU105" s="254">
        <f t="shared" si="45"/>
        <v>3</v>
      </c>
      <c r="AV105" s="255" t="str">
        <f t="shared" si="46"/>
        <v>Y</v>
      </c>
    </row>
    <row r="106" spans="1:48" s="2" customFormat="1" ht="21" customHeight="1" thickBot="1">
      <c r="A106" s="251">
        <v>97</v>
      </c>
      <c r="B106" s="302" t="s">
        <v>524</v>
      </c>
      <c r="C106" s="290" t="s">
        <v>462</v>
      </c>
      <c r="D106" s="315">
        <v>14</v>
      </c>
      <c r="E106" s="252">
        <v>13</v>
      </c>
      <c r="F106" s="253">
        <f t="shared" si="29"/>
        <v>3</v>
      </c>
      <c r="G106" s="253" t="str">
        <f t="shared" si="0"/>
        <v>Y</v>
      </c>
      <c r="H106" s="252">
        <v>1</v>
      </c>
      <c r="I106" s="253">
        <f t="shared" si="30"/>
        <v>0</v>
      </c>
      <c r="J106" s="253" t="str">
        <f t="shared" si="1"/>
        <v>N</v>
      </c>
      <c r="K106" s="317">
        <v>9</v>
      </c>
      <c r="L106" s="254">
        <v>7</v>
      </c>
      <c r="M106" s="254">
        <f t="shared" si="31"/>
        <v>3</v>
      </c>
      <c r="N106" s="254" t="str">
        <f t="shared" si="32"/>
        <v>Y</v>
      </c>
      <c r="O106" s="254">
        <v>2</v>
      </c>
      <c r="P106" s="254">
        <f t="shared" si="33"/>
        <v>3</v>
      </c>
      <c r="Q106" s="255" t="str">
        <f t="shared" si="34"/>
        <v>Y</v>
      </c>
      <c r="R106" s="315">
        <v>11</v>
      </c>
      <c r="S106" s="254">
        <v>4</v>
      </c>
      <c r="T106" s="253">
        <f t="shared" si="2"/>
        <v>3</v>
      </c>
      <c r="U106" s="253" t="str">
        <f t="shared" si="3"/>
        <v>Y</v>
      </c>
      <c r="V106" s="291">
        <v>7</v>
      </c>
      <c r="W106" s="253">
        <f t="shared" si="35"/>
        <v>1</v>
      </c>
      <c r="X106" s="253" t="str">
        <f t="shared" si="4"/>
        <v>N</v>
      </c>
      <c r="Y106" s="317">
        <v>10</v>
      </c>
      <c r="Z106" s="254">
        <v>4</v>
      </c>
      <c r="AA106" s="254">
        <f t="shared" si="36"/>
        <v>3</v>
      </c>
      <c r="AB106" s="254" t="str">
        <f t="shared" si="37"/>
        <v>Y</v>
      </c>
      <c r="AC106" s="253">
        <f t="shared" si="47"/>
        <v>6</v>
      </c>
      <c r="AD106" s="254">
        <f t="shared" si="38"/>
        <v>3</v>
      </c>
      <c r="AE106" s="255" t="str">
        <f t="shared" si="5"/>
        <v>Y</v>
      </c>
      <c r="AF106" s="315">
        <v>17</v>
      </c>
      <c r="AG106" s="254">
        <v>8</v>
      </c>
      <c r="AH106" s="253">
        <f t="shared" si="39"/>
        <v>3</v>
      </c>
      <c r="AI106" s="253" t="str">
        <f t="shared" si="6"/>
        <v>Y</v>
      </c>
      <c r="AJ106" s="254">
        <v>9</v>
      </c>
      <c r="AK106" s="253">
        <f t="shared" si="40"/>
        <v>3</v>
      </c>
      <c r="AL106" s="253" t="str">
        <f t="shared" si="7"/>
        <v>Y</v>
      </c>
      <c r="AM106" s="317">
        <v>17</v>
      </c>
      <c r="AN106" s="253">
        <v>7</v>
      </c>
      <c r="AO106" s="254">
        <f t="shared" si="8"/>
        <v>3</v>
      </c>
      <c r="AP106" s="254" t="str">
        <f t="shared" si="41"/>
        <v>Y</v>
      </c>
      <c r="AQ106" s="253">
        <f t="shared" si="44"/>
        <v>10</v>
      </c>
      <c r="AR106" s="254">
        <f t="shared" si="42"/>
        <v>3</v>
      </c>
      <c r="AS106" s="255" t="str">
        <f t="shared" si="43"/>
        <v>Y</v>
      </c>
      <c r="AT106" s="320">
        <v>24</v>
      </c>
      <c r="AU106" s="254">
        <f t="shared" si="45"/>
        <v>2</v>
      </c>
      <c r="AV106" s="255" t="str">
        <f t="shared" si="46"/>
        <v>N</v>
      </c>
    </row>
    <row r="107" spans="1:48" s="2" customFormat="1" ht="21" customHeight="1" thickBot="1">
      <c r="A107" s="251">
        <v>98</v>
      </c>
      <c r="B107" s="302" t="s">
        <v>525</v>
      </c>
      <c r="C107" s="290" t="s">
        <v>463</v>
      </c>
      <c r="D107" s="315">
        <v>10</v>
      </c>
      <c r="E107" s="252">
        <v>8</v>
      </c>
      <c r="F107" s="253">
        <f t="shared" si="29"/>
        <v>3</v>
      </c>
      <c r="G107" s="253" t="str">
        <f t="shared" si="0"/>
        <v>Y</v>
      </c>
      <c r="H107" s="252">
        <v>2</v>
      </c>
      <c r="I107" s="253">
        <f t="shared" si="30"/>
        <v>1</v>
      </c>
      <c r="J107" s="253" t="str">
        <f t="shared" si="1"/>
        <v>N</v>
      </c>
      <c r="K107" s="317">
        <v>9</v>
      </c>
      <c r="L107" s="254">
        <v>7</v>
      </c>
      <c r="M107" s="254">
        <f t="shared" si="31"/>
        <v>3</v>
      </c>
      <c r="N107" s="254" t="str">
        <f t="shared" si="32"/>
        <v>Y</v>
      </c>
      <c r="O107" s="254">
        <v>2</v>
      </c>
      <c r="P107" s="254">
        <f t="shared" si="33"/>
        <v>3</v>
      </c>
      <c r="Q107" s="255" t="str">
        <f t="shared" si="34"/>
        <v>Y</v>
      </c>
      <c r="R107" s="315">
        <v>6</v>
      </c>
      <c r="S107" s="254">
        <v>6</v>
      </c>
      <c r="T107" s="253">
        <f t="shared" si="2"/>
        <v>0</v>
      </c>
      <c r="U107" s="253" t="str">
        <f t="shared" si="3"/>
        <v>N</v>
      </c>
      <c r="V107" s="291">
        <v>0</v>
      </c>
      <c r="W107" s="253">
        <f t="shared" si="35"/>
        <v>3</v>
      </c>
      <c r="X107" s="253" t="str">
        <f t="shared" si="4"/>
        <v>Y</v>
      </c>
      <c r="Y107" s="317">
        <v>9</v>
      </c>
      <c r="Z107" s="254">
        <v>3</v>
      </c>
      <c r="AA107" s="254">
        <f t="shared" si="36"/>
        <v>3</v>
      </c>
      <c r="AB107" s="254" t="str">
        <f t="shared" si="37"/>
        <v>Y</v>
      </c>
      <c r="AC107" s="253">
        <f t="shared" si="47"/>
        <v>6</v>
      </c>
      <c r="AD107" s="254">
        <f t="shared" si="38"/>
        <v>3</v>
      </c>
      <c r="AE107" s="255" t="str">
        <f t="shared" si="5"/>
        <v>Y</v>
      </c>
      <c r="AF107" s="315">
        <v>10</v>
      </c>
      <c r="AG107" s="254">
        <v>8</v>
      </c>
      <c r="AH107" s="253">
        <f t="shared" si="39"/>
        <v>3</v>
      </c>
      <c r="AI107" s="253" t="str">
        <f t="shared" si="6"/>
        <v>Y</v>
      </c>
      <c r="AJ107" s="254">
        <v>2</v>
      </c>
      <c r="AK107" s="253">
        <f t="shared" si="40"/>
        <v>0</v>
      </c>
      <c r="AL107" s="253" t="str">
        <f t="shared" si="7"/>
        <v>N</v>
      </c>
      <c r="AM107" s="317">
        <v>15</v>
      </c>
      <c r="AN107" s="253">
        <v>10</v>
      </c>
      <c r="AO107" s="254">
        <f t="shared" si="8"/>
        <v>3</v>
      </c>
      <c r="AP107" s="254" t="str">
        <f t="shared" si="41"/>
        <v>Y</v>
      </c>
      <c r="AQ107" s="253">
        <f t="shared" si="44"/>
        <v>5</v>
      </c>
      <c r="AR107" s="254">
        <f t="shared" si="42"/>
        <v>3</v>
      </c>
      <c r="AS107" s="255" t="str">
        <f t="shared" si="43"/>
        <v>Y</v>
      </c>
      <c r="AT107" s="320">
        <v>13</v>
      </c>
      <c r="AU107" s="254">
        <f t="shared" si="45"/>
        <v>0</v>
      </c>
      <c r="AV107" s="255" t="str">
        <f t="shared" si="46"/>
        <v>N</v>
      </c>
    </row>
    <row r="108" spans="1:48" s="2" customFormat="1" ht="21" customHeight="1" thickBot="1">
      <c r="A108" s="251">
        <v>99</v>
      </c>
      <c r="B108" s="302" t="s">
        <v>526</v>
      </c>
      <c r="C108" s="290" t="s">
        <v>464</v>
      </c>
      <c r="D108" s="315">
        <v>5</v>
      </c>
      <c r="E108" s="252">
        <v>5</v>
      </c>
      <c r="F108" s="253">
        <f t="shared" si="29"/>
        <v>0</v>
      </c>
      <c r="G108" s="253" t="str">
        <f t="shared" si="0"/>
        <v>N</v>
      </c>
      <c r="H108" s="252">
        <v>0</v>
      </c>
      <c r="I108" s="253">
        <f t="shared" si="30"/>
        <v>0</v>
      </c>
      <c r="J108" s="253" t="str">
        <f t="shared" si="1"/>
        <v>N</v>
      </c>
      <c r="K108" s="317">
        <v>10</v>
      </c>
      <c r="L108" s="254">
        <v>7</v>
      </c>
      <c r="M108" s="254">
        <f t="shared" si="31"/>
        <v>3</v>
      </c>
      <c r="N108" s="254" t="str">
        <f t="shared" si="32"/>
        <v>Y</v>
      </c>
      <c r="O108" s="254">
        <v>3</v>
      </c>
      <c r="P108" s="254">
        <f t="shared" si="33"/>
        <v>3</v>
      </c>
      <c r="Q108" s="255" t="str">
        <f t="shared" si="34"/>
        <v>Y</v>
      </c>
      <c r="R108" s="315">
        <v>5</v>
      </c>
      <c r="S108" s="254">
        <v>5</v>
      </c>
      <c r="T108" s="253">
        <f t="shared" si="2"/>
        <v>0</v>
      </c>
      <c r="U108" s="253" t="str">
        <f t="shared" si="3"/>
        <v>N</v>
      </c>
      <c r="V108" s="291">
        <v>0</v>
      </c>
      <c r="W108" s="253">
        <f t="shared" si="35"/>
        <v>3</v>
      </c>
      <c r="X108" s="253" t="str">
        <f t="shared" si="4"/>
        <v>Y</v>
      </c>
      <c r="Y108" s="317">
        <v>10</v>
      </c>
      <c r="Z108" s="254">
        <v>4</v>
      </c>
      <c r="AA108" s="254">
        <f t="shared" si="36"/>
        <v>3</v>
      </c>
      <c r="AB108" s="254" t="str">
        <f t="shared" si="37"/>
        <v>Y</v>
      </c>
      <c r="AC108" s="253">
        <f t="shared" si="47"/>
        <v>6</v>
      </c>
      <c r="AD108" s="254">
        <f t="shared" si="38"/>
        <v>3</v>
      </c>
      <c r="AE108" s="255" t="str">
        <f t="shared" si="5"/>
        <v>Y</v>
      </c>
      <c r="AF108" s="315">
        <v>8</v>
      </c>
      <c r="AG108" s="254">
        <v>3</v>
      </c>
      <c r="AH108" s="253">
        <f t="shared" si="39"/>
        <v>0</v>
      </c>
      <c r="AI108" s="253" t="str">
        <f t="shared" si="6"/>
        <v>N</v>
      </c>
      <c r="AJ108" s="254">
        <v>5</v>
      </c>
      <c r="AK108" s="253">
        <f t="shared" si="40"/>
        <v>3</v>
      </c>
      <c r="AL108" s="253" t="str">
        <f t="shared" si="7"/>
        <v>Y</v>
      </c>
      <c r="AM108" s="317">
        <v>18</v>
      </c>
      <c r="AN108" s="253">
        <v>8</v>
      </c>
      <c r="AO108" s="254">
        <f t="shared" si="8"/>
        <v>3</v>
      </c>
      <c r="AP108" s="254" t="str">
        <f t="shared" si="41"/>
        <v>Y</v>
      </c>
      <c r="AQ108" s="253">
        <f t="shared" si="44"/>
        <v>10</v>
      </c>
      <c r="AR108" s="254">
        <f t="shared" si="42"/>
        <v>3</v>
      </c>
      <c r="AS108" s="255" t="str">
        <f t="shared" si="43"/>
        <v>Y</v>
      </c>
      <c r="AT108" s="320">
        <v>29</v>
      </c>
      <c r="AU108" s="254">
        <f t="shared" si="45"/>
        <v>3</v>
      </c>
      <c r="AV108" s="255" t="str">
        <f t="shared" si="46"/>
        <v>Y</v>
      </c>
    </row>
    <row r="109" spans="1:48" s="2" customFormat="1" ht="21" customHeight="1" thickBot="1">
      <c r="A109" s="251">
        <v>100</v>
      </c>
      <c r="B109" s="302" t="s">
        <v>527</v>
      </c>
      <c r="C109" s="290" t="s">
        <v>465</v>
      </c>
      <c r="D109" s="315">
        <v>4</v>
      </c>
      <c r="E109" s="252">
        <v>3</v>
      </c>
      <c r="F109" s="253">
        <f t="shared" si="29"/>
        <v>0</v>
      </c>
      <c r="G109" s="253" t="str">
        <f t="shared" si="0"/>
        <v>N</v>
      </c>
      <c r="H109" s="252">
        <v>1</v>
      </c>
      <c r="I109" s="253">
        <f t="shared" si="30"/>
        <v>0</v>
      </c>
      <c r="J109" s="253" t="str">
        <f t="shared" si="1"/>
        <v>N</v>
      </c>
      <c r="K109" s="317">
        <v>10</v>
      </c>
      <c r="L109" s="254">
        <v>7</v>
      </c>
      <c r="M109" s="254">
        <f t="shared" si="31"/>
        <v>3</v>
      </c>
      <c r="N109" s="254" t="str">
        <f t="shared" si="32"/>
        <v>Y</v>
      </c>
      <c r="O109" s="254">
        <v>3</v>
      </c>
      <c r="P109" s="254">
        <f t="shared" si="33"/>
        <v>3</v>
      </c>
      <c r="Q109" s="255" t="str">
        <f t="shared" si="34"/>
        <v>Y</v>
      </c>
      <c r="R109" s="315">
        <v>2</v>
      </c>
      <c r="S109" s="254">
        <v>2</v>
      </c>
      <c r="T109" s="253">
        <f t="shared" si="2"/>
        <v>0</v>
      </c>
      <c r="U109" s="253" t="str">
        <f t="shared" si="3"/>
        <v>N</v>
      </c>
      <c r="V109" s="291">
        <v>0</v>
      </c>
      <c r="W109" s="253">
        <f t="shared" si="35"/>
        <v>0</v>
      </c>
      <c r="X109" s="253" t="str">
        <f t="shared" si="4"/>
        <v>N</v>
      </c>
      <c r="Y109" s="317">
        <v>9</v>
      </c>
      <c r="Z109" s="254">
        <v>3</v>
      </c>
      <c r="AA109" s="254">
        <f t="shared" si="36"/>
        <v>3</v>
      </c>
      <c r="AB109" s="254" t="str">
        <f t="shared" si="37"/>
        <v>Y</v>
      </c>
      <c r="AC109" s="253">
        <f t="shared" si="47"/>
        <v>6</v>
      </c>
      <c r="AD109" s="254">
        <f t="shared" si="38"/>
        <v>3</v>
      </c>
      <c r="AE109" s="255" t="str">
        <f t="shared" si="5"/>
        <v>Y</v>
      </c>
      <c r="AF109" s="315">
        <v>10</v>
      </c>
      <c r="AG109" s="254">
        <v>5</v>
      </c>
      <c r="AH109" s="253">
        <f t="shared" si="39"/>
        <v>3</v>
      </c>
      <c r="AI109" s="253" t="str">
        <f t="shared" si="6"/>
        <v>Y</v>
      </c>
      <c r="AJ109" s="254">
        <v>5</v>
      </c>
      <c r="AK109" s="253">
        <f t="shared" si="40"/>
        <v>3</v>
      </c>
      <c r="AL109" s="253" t="str">
        <f t="shared" si="7"/>
        <v>Y</v>
      </c>
      <c r="AM109" s="317">
        <v>20</v>
      </c>
      <c r="AN109" s="253">
        <v>10</v>
      </c>
      <c r="AO109" s="254">
        <f t="shared" si="8"/>
        <v>3</v>
      </c>
      <c r="AP109" s="254" t="str">
        <f t="shared" si="41"/>
        <v>Y</v>
      </c>
      <c r="AQ109" s="253">
        <f t="shared" si="44"/>
        <v>10</v>
      </c>
      <c r="AR109" s="254">
        <f t="shared" si="42"/>
        <v>3</v>
      </c>
      <c r="AS109" s="255" t="str">
        <f t="shared" si="43"/>
        <v>Y</v>
      </c>
      <c r="AT109" s="320">
        <v>22</v>
      </c>
      <c r="AU109" s="254">
        <f t="shared" si="45"/>
        <v>1</v>
      </c>
      <c r="AV109" s="255" t="str">
        <f t="shared" si="46"/>
        <v>N</v>
      </c>
    </row>
    <row r="110" spans="1:48" s="2" customFormat="1" ht="21" customHeight="1" thickBot="1">
      <c r="A110" s="251">
        <v>101</v>
      </c>
      <c r="B110" s="302" t="s">
        <v>528</v>
      </c>
      <c r="C110" s="290" t="s">
        <v>466</v>
      </c>
      <c r="D110" s="315">
        <v>7</v>
      </c>
      <c r="E110" s="252">
        <v>5</v>
      </c>
      <c r="F110" s="253">
        <f t="shared" si="29"/>
        <v>0</v>
      </c>
      <c r="G110" s="253" t="str">
        <f t="shared" si="0"/>
        <v>N</v>
      </c>
      <c r="H110" s="252">
        <v>2</v>
      </c>
      <c r="I110" s="253">
        <f t="shared" si="30"/>
        <v>1</v>
      </c>
      <c r="J110" s="253" t="str">
        <f t="shared" si="1"/>
        <v>N</v>
      </c>
      <c r="K110" s="317">
        <v>9</v>
      </c>
      <c r="L110" s="254">
        <v>7</v>
      </c>
      <c r="M110" s="254">
        <f t="shared" si="31"/>
        <v>3</v>
      </c>
      <c r="N110" s="254" t="str">
        <f t="shared" si="32"/>
        <v>Y</v>
      </c>
      <c r="O110" s="254">
        <v>2</v>
      </c>
      <c r="P110" s="254">
        <f t="shared" si="33"/>
        <v>3</v>
      </c>
      <c r="Q110" s="255" t="str">
        <f t="shared" si="34"/>
        <v>Y</v>
      </c>
      <c r="R110" s="315">
        <v>9</v>
      </c>
      <c r="S110" s="254">
        <v>4</v>
      </c>
      <c r="T110" s="253">
        <f t="shared" si="2"/>
        <v>3</v>
      </c>
      <c r="U110" s="253" t="str">
        <f t="shared" si="3"/>
        <v>Y</v>
      </c>
      <c r="V110" s="291">
        <v>5</v>
      </c>
      <c r="W110" s="253">
        <f t="shared" si="35"/>
        <v>1</v>
      </c>
      <c r="X110" s="253" t="str">
        <f t="shared" si="4"/>
        <v>N</v>
      </c>
      <c r="Y110" s="317">
        <v>10</v>
      </c>
      <c r="Z110" s="254">
        <v>4</v>
      </c>
      <c r="AA110" s="254">
        <f t="shared" si="36"/>
        <v>3</v>
      </c>
      <c r="AB110" s="254" t="str">
        <f t="shared" si="37"/>
        <v>Y</v>
      </c>
      <c r="AC110" s="253">
        <f t="shared" si="47"/>
        <v>6</v>
      </c>
      <c r="AD110" s="254">
        <f t="shared" si="38"/>
        <v>3</v>
      </c>
      <c r="AE110" s="255" t="str">
        <f t="shared" si="5"/>
        <v>Y</v>
      </c>
      <c r="AF110" s="315">
        <v>13</v>
      </c>
      <c r="AG110" s="254">
        <v>7</v>
      </c>
      <c r="AH110" s="253">
        <f t="shared" si="39"/>
        <v>3</v>
      </c>
      <c r="AI110" s="253" t="str">
        <f t="shared" si="6"/>
        <v>Y</v>
      </c>
      <c r="AJ110" s="254">
        <v>6</v>
      </c>
      <c r="AK110" s="253">
        <f t="shared" si="40"/>
        <v>3</v>
      </c>
      <c r="AL110" s="253" t="str">
        <f t="shared" si="7"/>
        <v>Y</v>
      </c>
      <c r="AM110" s="317">
        <v>20</v>
      </c>
      <c r="AN110" s="253">
        <v>10</v>
      </c>
      <c r="AO110" s="254">
        <f t="shared" si="8"/>
        <v>3</v>
      </c>
      <c r="AP110" s="254" t="str">
        <f t="shared" si="41"/>
        <v>Y</v>
      </c>
      <c r="AQ110" s="253">
        <f t="shared" si="44"/>
        <v>10</v>
      </c>
      <c r="AR110" s="254">
        <f t="shared" si="42"/>
        <v>3</v>
      </c>
      <c r="AS110" s="255" t="str">
        <f t="shared" si="43"/>
        <v>Y</v>
      </c>
      <c r="AT110" s="320">
        <v>22</v>
      </c>
      <c r="AU110" s="254">
        <f t="shared" si="45"/>
        <v>1</v>
      </c>
      <c r="AV110" s="255" t="str">
        <f t="shared" si="46"/>
        <v>N</v>
      </c>
    </row>
    <row r="111" spans="1:48" s="2" customFormat="1" ht="21" customHeight="1" thickBot="1">
      <c r="A111" s="251">
        <v>102</v>
      </c>
      <c r="B111" s="302" t="s">
        <v>529</v>
      </c>
      <c r="C111" s="290" t="s">
        <v>467</v>
      </c>
      <c r="D111" s="315">
        <v>18</v>
      </c>
      <c r="E111" s="252">
        <v>14</v>
      </c>
      <c r="F111" s="253">
        <f t="shared" si="29"/>
        <v>3</v>
      </c>
      <c r="G111" s="253" t="str">
        <f t="shared" si="0"/>
        <v>Y</v>
      </c>
      <c r="H111" s="252">
        <v>5</v>
      </c>
      <c r="I111" s="253">
        <f t="shared" si="30"/>
        <v>3</v>
      </c>
      <c r="J111" s="253" t="str">
        <f t="shared" si="1"/>
        <v>Y</v>
      </c>
      <c r="K111" s="317">
        <v>10</v>
      </c>
      <c r="L111" s="254">
        <v>7</v>
      </c>
      <c r="M111" s="254">
        <f t="shared" si="31"/>
        <v>3</v>
      </c>
      <c r="N111" s="254" t="str">
        <f t="shared" si="32"/>
        <v>Y</v>
      </c>
      <c r="O111" s="254">
        <v>3</v>
      </c>
      <c r="P111" s="254">
        <f t="shared" si="33"/>
        <v>3</v>
      </c>
      <c r="Q111" s="255" t="str">
        <f t="shared" si="34"/>
        <v>Y</v>
      </c>
      <c r="R111" s="315">
        <v>16</v>
      </c>
      <c r="S111" s="254">
        <v>9</v>
      </c>
      <c r="T111" s="253">
        <f t="shared" si="2"/>
        <v>3</v>
      </c>
      <c r="U111" s="253" t="str">
        <f t="shared" si="3"/>
        <v>Y</v>
      </c>
      <c r="V111" s="291">
        <v>7</v>
      </c>
      <c r="W111" s="253">
        <f t="shared" si="35"/>
        <v>3</v>
      </c>
      <c r="X111" s="253" t="str">
        <f t="shared" si="4"/>
        <v>Y</v>
      </c>
      <c r="Y111" s="317">
        <v>10</v>
      </c>
      <c r="Z111" s="254">
        <v>4</v>
      </c>
      <c r="AA111" s="254">
        <f t="shared" si="36"/>
        <v>3</v>
      </c>
      <c r="AB111" s="254" t="str">
        <f t="shared" si="37"/>
        <v>Y</v>
      </c>
      <c r="AC111" s="253">
        <f t="shared" si="47"/>
        <v>6</v>
      </c>
      <c r="AD111" s="254">
        <f t="shared" si="38"/>
        <v>3</v>
      </c>
      <c r="AE111" s="255" t="str">
        <f t="shared" si="5"/>
        <v>Y</v>
      </c>
      <c r="AF111" s="315">
        <v>19</v>
      </c>
      <c r="AG111" s="254">
        <v>10</v>
      </c>
      <c r="AH111" s="253">
        <f t="shared" si="39"/>
        <v>3</v>
      </c>
      <c r="AI111" s="253" t="str">
        <f t="shared" si="6"/>
        <v>Y</v>
      </c>
      <c r="AJ111" s="254">
        <v>9</v>
      </c>
      <c r="AK111" s="253">
        <f t="shared" si="40"/>
        <v>3</v>
      </c>
      <c r="AL111" s="253" t="str">
        <f t="shared" si="7"/>
        <v>Y</v>
      </c>
      <c r="AM111" s="317">
        <v>18</v>
      </c>
      <c r="AN111" s="253">
        <v>10</v>
      </c>
      <c r="AO111" s="254">
        <f t="shared" si="8"/>
        <v>3</v>
      </c>
      <c r="AP111" s="254" t="str">
        <f t="shared" si="41"/>
        <v>Y</v>
      </c>
      <c r="AQ111" s="253">
        <f t="shared" si="44"/>
        <v>8</v>
      </c>
      <c r="AR111" s="254">
        <f t="shared" si="42"/>
        <v>3</v>
      </c>
      <c r="AS111" s="255" t="str">
        <f t="shared" si="43"/>
        <v>Y</v>
      </c>
      <c r="AT111" s="320">
        <v>33</v>
      </c>
      <c r="AU111" s="254">
        <f t="shared" si="45"/>
        <v>3</v>
      </c>
      <c r="AV111" s="255" t="str">
        <f t="shared" si="46"/>
        <v>Y</v>
      </c>
    </row>
    <row r="112" spans="1:48" s="2" customFormat="1" ht="21" customHeight="1" thickBot="1">
      <c r="A112" s="251">
        <v>103</v>
      </c>
      <c r="B112" s="302" t="s">
        <v>530</v>
      </c>
      <c r="C112" s="290" t="s">
        <v>468</v>
      </c>
      <c r="D112" s="315">
        <v>14</v>
      </c>
      <c r="E112" s="252">
        <v>11</v>
      </c>
      <c r="F112" s="253">
        <f t="shared" si="29"/>
        <v>3</v>
      </c>
      <c r="G112" s="253" t="str">
        <f t="shared" si="0"/>
        <v>Y</v>
      </c>
      <c r="H112" s="252">
        <v>3</v>
      </c>
      <c r="I112" s="253">
        <f t="shared" si="30"/>
        <v>3</v>
      </c>
      <c r="J112" s="253" t="str">
        <f t="shared" si="1"/>
        <v>Y</v>
      </c>
      <c r="K112" s="317">
        <v>10</v>
      </c>
      <c r="L112" s="254">
        <v>7</v>
      </c>
      <c r="M112" s="254">
        <f t="shared" si="31"/>
        <v>3</v>
      </c>
      <c r="N112" s="254" t="str">
        <f t="shared" si="32"/>
        <v>Y</v>
      </c>
      <c r="O112" s="254">
        <v>3</v>
      </c>
      <c r="P112" s="254">
        <f t="shared" si="33"/>
        <v>3</v>
      </c>
      <c r="Q112" s="255" t="str">
        <f t="shared" si="34"/>
        <v>Y</v>
      </c>
      <c r="R112" s="315">
        <v>8</v>
      </c>
      <c r="S112" s="254">
        <v>8</v>
      </c>
      <c r="T112" s="253">
        <f t="shared" si="2"/>
        <v>0</v>
      </c>
      <c r="U112" s="253" t="str">
        <f t="shared" si="3"/>
        <v>N</v>
      </c>
      <c r="V112" s="291">
        <v>0</v>
      </c>
      <c r="W112" s="253">
        <f t="shared" si="35"/>
        <v>3</v>
      </c>
      <c r="X112" s="253" t="str">
        <f t="shared" si="4"/>
        <v>Y</v>
      </c>
      <c r="Y112" s="317">
        <v>10</v>
      </c>
      <c r="Z112" s="254">
        <v>4</v>
      </c>
      <c r="AA112" s="254">
        <f t="shared" si="36"/>
        <v>3</v>
      </c>
      <c r="AB112" s="254" t="str">
        <f t="shared" si="37"/>
        <v>Y</v>
      </c>
      <c r="AC112" s="253">
        <f t="shared" si="47"/>
        <v>6</v>
      </c>
      <c r="AD112" s="254">
        <f t="shared" si="38"/>
        <v>3</v>
      </c>
      <c r="AE112" s="255" t="str">
        <f t="shared" si="5"/>
        <v>Y</v>
      </c>
      <c r="AF112" s="315">
        <v>10</v>
      </c>
      <c r="AG112" s="254">
        <v>5</v>
      </c>
      <c r="AH112" s="253">
        <f t="shared" si="39"/>
        <v>3</v>
      </c>
      <c r="AI112" s="253" t="str">
        <f t="shared" si="6"/>
        <v>Y</v>
      </c>
      <c r="AJ112" s="254">
        <v>5</v>
      </c>
      <c r="AK112" s="253">
        <f t="shared" si="40"/>
        <v>3</v>
      </c>
      <c r="AL112" s="253" t="str">
        <f t="shared" si="7"/>
        <v>Y</v>
      </c>
      <c r="AM112" s="317">
        <v>18</v>
      </c>
      <c r="AN112" s="253">
        <v>10</v>
      </c>
      <c r="AO112" s="254">
        <f t="shared" si="8"/>
        <v>3</v>
      </c>
      <c r="AP112" s="254" t="str">
        <f t="shared" si="41"/>
        <v>Y</v>
      </c>
      <c r="AQ112" s="253">
        <f t="shared" si="44"/>
        <v>8</v>
      </c>
      <c r="AR112" s="254">
        <f t="shared" si="42"/>
        <v>3</v>
      </c>
      <c r="AS112" s="255" t="str">
        <f t="shared" si="43"/>
        <v>Y</v>
      </c>
      <c r="AT112" s="320">
        <v>19</v>
      </c>
      <c r="AU112" s="254">
        <f t="shared" si="45"/>
        <v>0</v>
      </c>
      <c r="AV112" s="255" t="str">
        <f t="shared" si="46"/>
        <v>N</v>
      </c>
    </row>
    <row r="113" spans="1:48" s="2" customFormat="1" ht="21" customHeight="1" thickBot="1">
      <c r="A113" s="251">
        <v>104</v>
      </c>
      <c r="B113" s="302" t="s">
        <v>531</v>
      </c>
      <c r="C113" s="290" t="s">
        <v>469</v>
      </c>
      <c r="D113" s="315">
        <v>15</v>
      </c>
      <c r="E113" s="252">
        <v>11</v>
      </c>
      <c r="F113" s="253">
        <f t="shared" si="29"/>
        <v>3</v>
      </c>
      <c r="G113" s="253" t="str">
        <f t="shared" si="0"/>
        <v>Y</v>
      </c>
      <c r="H113" s="252">
        <v>4</v>
      </c>
      <c r="I113" s="253">
        <f t="shared" si="30"/>
        <v>3</v>
      </c>
      <c r="J113" s="253" t="str">
        <f t="shared" si="1"/>
        <v>Y</v>
      </c>
      <c r="K113" s="317">
        <v>10</v>
      </c>
      <c r="L113" s="254">
        <v>7</v>
      </c>
      <c r="M113" s="254">
        <f t="shared" si="31"/>
        <v>3</v>
      </c>
      <c r="N113" s="254" t="str">
        <f t="shared" si="32"/>
        <v>Y</v>
      </c>
      <c r="O113" s="254">
        <v>3</v>
      </c>
      <c r="P113" s="254">
        <f t="shared" si="33"/>
        <v>3</v>
      </c>
      <c r="Q113" s="255" t="str">
        <f t="shared" si="34"/>
        <v>Y</v>
      </c>
      <c r="R113" s="315">
        <v>18</v>
      </c>
      <c r="S113" s="254">
        <v>8</v>
      </c>
      <c r="T113" s="253">
        <f t="shared" si="2"/>
        <v>3</v>
      </c>
      <c r="U113" s="253" t="str">
        <f t="shared" si="3"/>
        <v>Y</v>
      </c>
      <c r="V113" s="291">
        <v>10</v>
      </c>
      <c r="W113" s="253">
        <f t="shared" si="35"/>
        <v>3</v>
      </c>
      <c r="X113" s="253" t="str">
        <f t="shared" si="4"/>
        <v>Y</v>
      </c>
      <c r="Y113" s="317">
        <v>10</v>
      </c>
      <c r="Z113" s="254">
        <v>4</v>
      </c>
      <c r="AA113" s="254">
        <f t="shared" si="36"/>
        <v>3</v>
      </c>
      <c r="AB113" s="254" t="str">
        <f t="shared" si="37"/>
        <v>Y</v>
      </c>
      <c r="AC113" s="253">
        <f t="shared" si="47"/>
        <v>6</v>
      </c>
      <c r="AD113" s="254">
        <f t="shared" si="38"/>
        <v>3</v>
      </c>
      <c r="AE113" s="255" t="str">
        <f t="shared" si="5"/>
        <v>Y</v>
      </c>
      <c r="AF113" s="315">
        <v>15</v>
      </c>
      <c r="AG113" s="254">
        <v>9</v>
      </c>
      <c r="AH113" s="253">
        <f t="shared" si="39"/>
        <v>3</v>
      </c>
      <c r="AI113" s="253" t="str">
        <f t="shared" si="6"/>
        <v>Y</v>
      </c>
      <c r="AJ113" s="254">
        <v>6</v>
      </c>
      <c r="AK113" s="253">
        <f t="shared" si="40"/>
        <v>3</v>
      </c>
      <c r="AL113" s="253" t="str">
        <f t="shared" si="7"/>
        <v>Y</v>
      </c>
      <c r="AM113" s="317">
        <v>18</v>
      </c>
      <c r="AN113" s="253">
        <v>10</v>
      </c>
      <c r="AO113" s="254">
        <f t="shared" si="8"/>
        <v>3</v>
      </c>
      <c r="AP113" s="254" t="str">
        <f t="shared" si="41"/>
        <v>Y</v>
      </c>
      <c r="AQ113" s="253">
        <f t="shared" si="44"/>
        <v>8</v>
      </c>
      <c r="AR113" s="254">
        <f t="shared" si="42"/>
        <v>3</v>
      </c>
      <c r="AS113" s="255" t="str">
        <f t="shared" si="43"/>
        <v>Y</v>
      </c>
      <c r="AT113" s="320">
        <v>24</v>
      </c>
      <c r="AU113" s="254">
        <f t="shared" si="45"/>
        <v>2</v>
      </c>
      <c r="AV113" s="255" t="str">
        <f t="shared" si="46"/>
        <v>N</v>
      </c>
    </row>
    <row r="114" spans="1:48" s="2" customFormat="1" ht="21" customHeight="1" thickBot="1">
      <c r="A114" s="251">
        <v>105</v>
      </c>
      <c r="B114" s="302" t="s">
        <v>532</v>
      </c>
      <c r="C114" s="290" t="s">
        <v>470</v>
      </c>
      <c r="D114" s="315">
        <v>5</v>
      </c>
      <c r="E114" s="252">
        <v>5</v>
      </c>
      <c r="F114" s="253">
        <f t="shared" si="29"/>
        <v>0</v>
      </c>
      <c r="G114" s="253" t="str">
        <f t="shared" si="0"/>
        <v>N</v>
      </c>
      <c r="H114" s="252">
        <v>0</v>
      </c>
      <c r="I114" s="253">
        <f t="shared" si="30"/>
        <v>0</v>
      </c>
      <c r="J114" s="253" t="str">
        <f t="shared" si="1"/>
        <v>N</v>
      </c>
      <c r="K114" s="317">
        <v>10</v>
      </c>
      <c r="L114" s="254">
        <v>7</v>
      </c>
      <c r="M114" s="254">
        <f t="shared" si="31"/>
        <v>3</v>
      </c>
      <c r="N114" s="254" t="str">
        <f t="shared" si="32"/>
        <v>Y</v>
      </c>
      <c r="O114" s="254">
        <v>3</v>
      </c>
      <c r="P114" s="254">
        <f t="shared" si="33"/>
        <v>3</v>
      </c>
      <c r="Q114" s="255" t="str">
        <f t="shared" si="34"/>
        <v>Y</v>
      </c>
      <c r="R114" s="315">
        <v>7</v>
      </c>
      <c r="S114" s="254">
        <v>3</v>
      </c>
      <c r="T114" s="253">
        <f t="shared" si="2"/>
        <v>1</v>
      </c>
      <c r="U114" s="253" t="str">
        <f t="shared" si="3"/>
        <v>N</v>
      </c>
      <c r="V114" s="291">
        <v>4</v>
      </c>
      <c r="W114" s="253">
        <f t="shared" si="35"/>
        <v>0</v>
      </c>
      <c r="X114" s="253" t="str">
        <f t="shared" si="4"/>
        <v>N</v>
      </c>
      <c r="Y114" s="317">
        <v>6</v>
      </c>
      <c r="Z114" s="254">
        <v>2</v>
      </c>
      <c r="AA114" s="254">
        <f t="shared" si="36"/>
        <v>3</v>
      </c>
      <c r="AB114" s="254" t="str">
        <f t="shared" si="37"/>
        <v>Y</v>
      </c>
      <c r="AC114" s="253">
        <f t="shared" si="47"/>
        <v>4</v>
      </c>
      <c r="AD114" s="254">
        <f t="shared" si="38"/>
        <v>3</v>
      </c>
      <c r="AE114" s="255" t="str">
        <f t="shared" si="5"/>
        <v>Y</v>
      </c>
      <c r="AF114" s="315">
        <v>0</v>
      </c>
      <c r="AG114" s="254">
        <v>0</v>
      </c>
      <c r="AH114" s="253">
        <f t="shared" si="39"/>
        <v>0</v>
      </c>
      <c r="AI114" s="253" t="str">
        <f t="shared" si="6"/>
        <v>N</v>
      </c>
      <c r="AJ114" s="254">
        <v>0</v>
      </c>
      <c r="AK114" s="253">
        <f t="shared" si="40"/>
        <v>0</v>
      </c>
      <c r="AL114" s="253" t="str">
        <f t="shared" si="7"/>
        <v>N</v>
      </c>
      <c r="AM114" s="317">
        <v>20</v>
      </c>
      <c r="AN114" s="253">
        <v>10</v>
      </c>
      <c r="AO114" s="254">
        <f t="shared" si="8"/>
        <v>3</v>
      </c>
      <c r="AP114" s="254" t="str">
        <f t="shared" si="41"/>
        <v>Y</v>
      </c>
      <c r="AQ114" s="253">
        <f t="shared" si="44"/>
        <v>10</v>
      </c>
      <c r="AR114" s="254">
        <f t="shared" si="42"/>
        <v>3</v>
      </c>
      <c r="AS114" s="255" t="str">
        <f t="shared" si="43"/>
        <v>Y</v>
      </c>
      <c r="AT114" s="320">
        <v>18</v>
      </c>
      <c r="AU114" s="254">
        <f t="shared" si="45"/>
        <v>0</v>
      </c>
      <c r="AV114" s="255" t="str">
        <f t="shared" si="46"/>
        <v>N</v>
      </c>
    </row>
    <row r="115" spans="1:48" s="2" customFormat="1" ht="21" customHeight="1" thickBot="1">
      <c r="A115" s="251">
        <v>106</v>
      </c>
      <c r="B115" s="302" t="s">
        <v>533</v>
      </c>
      <c r="C115" s="290" t="s">
        <v>471</v>
      </c>
      <c r="D115" s="315">
        <v>6</v>
      </c>
      <c r="E115" s="252">
        <v>3</v>
      </c>
      <c r="F115" s="253">
        <f t="shared" si="29"/>
        <v>0</v>
      </c>
      <c r="G115" s="253" t="str">
        <f t="shared" si="0"/>
        <v>N</v>
      </c>
      <c r="H115" s="252">
        <v>3</v>
      </c>
      <c r="I115" s="253">
        <f t="shared" si="30"/>
        <v>3</v>
      </c>
      <c r="J115" s="253" t="str">
        <f t="shared" si="1"/>
        <v>Y</v>
      </c>
      <c r="K115" s="317">
        <v>10</v>
      </c>
      <c r="L115" s="254">
        <v>7</v>
      </c>
      <c r="M115" s="254">
        <f t="shared" si="31"/>
        <v>3</v>
      </c>
      <c r="N115" s="254" t="str">
        <f t="shared" si="32"/>
        <v>Y</v>
      </c>
      <c r="O115" s="254">
        <v>3</v>
      </c>
      <c r="P115" s="254">
        <f t="shared" si="33"/>
        <v>3</v>
      </c>
      <c r="Q115" s="255" t="str">
        <f t="shared" si="34"/>
        <v>Y</v>
      </c>
      <c r="R115" s="315">
        <v>2</v>
      </c>
      <c r="S115" s="254">
        <v>2</v>
      </c>
      <c r="T115" s="253">
        <f t="shared" si="2"/>
        <v>0</v>
      </c>
      <c r="U115" s="253" t="str">
        <f t="shared" si="3"/>
        <v>N</v>
      </c>
      <c r="V115" s="291">
        <v>0</v>
      </c>
      <c r="W115" s="253">
        <f t="shared" si="35"/>
        <v>0</v>
      </c>
      <c r="X115" s="253" t="str">
        <f t="shared" si="4"/>
        <v>N</v>
      </c>
      <c r="Y115" s="317">
        <v>6</v>
      </c>
      <c r="Z115" s="254">
        <v>2</v>
      </c>
      <c r="AA115" s="254">
        <f t="shared" si="36"/>
        <v>3</v>
      </c>
      <c r="AB115" s="254" t="str">
        <f t="shared" si="37"/>
        <v>Y</v>
      </c>
      <c r="AC115" s="253">
        <f t="shared" si="47"/>
        <v>4</v>
      </c>
      <c r="AD115" s="254">
        <f t="shared" si="38"/>
        <v>3</v>
      </c>
      <c r="AE115" s="255" t="str">
        <f t="shared" si="5"/>
        <v>Y</v>
      </c>
      <c r="AF115" s="315">
        <v>1</v>
      </c>
      <c r="AG115" s="254">
        <v>1</v>
      </c>
      <c r="AH115" s="253">
        <f t="shared" si="39"/>
        <v>0</v>
      </c>
      <c r="AI115" s="253" t="str">
        <f t="shared" si="6"/>
        <v>N</v>
      </c>
      <c r="AJ115" s="254">
        <v>0</v>
      </c>
      <c r="AK115" s="253">
        <f t="shared" si="40"/>
        <v>0</v>
      </c>
      <c r="AL115" s="253" t="str">
        <f t="shared" si="7"/>
        <v>N</v>
      </c>
      <c r="AM115" s="317">
        <v>19</v>
      </c>
      <c r="AN115" s="253">
        <v>10</v>
      </c>
      <c r="AO115" s="254">
        <f t="shared" si="8"/>
        <v>3</v>
      </c>
      <c r="AP115" s="254" t="str">
        <f t="shared" si="41"/>
        <v>Y</v>
      </c>
      <c r="AQ115" s="253">
        <f t="shared" si="44"/>
        <v>9</v>
      </c>
      <c r="AR115" s="254">
        <f t="shared" si="42"/>
        <v>3</v>
      </c>
      <c r="AS115" s="255" t="str">
        <f t="shared" si="43"/>
        <v>Y</v>
      </c>
      <c r="AT115" s="319">
        <v>11</v>
      </c>
      <c r="AU115" s="254">
        <f t="shared" si="45"/>
        <v>0</v>
      </c>
      <c r="AV115" s="255" t="str">
        <f t="shared" si="46"/>
        <v>N</v>
      </c>
    </row>
    <row r="116" spans="1:48" s="2" customFormat="1" ht="21" customHeight="1" thickBot="1">
      <c r="A116" s="251">
        <v>107</v>
      </c>
      <c r="B116" s="302" t="s">
        <v>534</v>
      </c>
      <c r="C116" s="290" t="s">
        <v>472</v>
      </c>
      <c r="D116" s="315">
        <v>17</v>
      </c>
      <c r="E116" s="252">
        <v>12</v>
      </c>
      <c r="F116" s="253">
        <f t="shared" si="29"/>
        <v>3</v>
      </c>
      <c r="G116" s="253" t="str">
        <f t="shared" si="0"/>
        <v>Y</v>
      </c>
      <c r="H116" s="252">
        <v>5</v>
      </c>
      <c r="I116" s="253">
        <f t="shared" si="30"/>
        <v>3</v>
      </c>
      <c r="J116" s="253" t="str">
        <f t="shared" si="1"/>
        <v>Y</v>
      </c>
      <c r="K116" s="317">
        <v>10</v>
      </c>
      <c r="L116" s="254">
        <v>7</v>
      </c>
      <c r="M116" s="254">
        <f t="shared" si="31"/>
        <v>3</v>
      </c>
      <c r="N116" s="254" t="str">
        <f t="shared" si="32"/>
        <v>Y</v>
      </c>
      <c r="O116" s="254">
        <v>3</v>
      </c>
      <c r="P116" s="254">
        <f t="shared" si="33"/>
        <v>3</v>
      </c>
      <c r="Q116" s="255" t="str">
        <f t="shared" si="34"/>
        <v>Y</v>
      </c>
      <c r="R116" s="315">
        <v>13</v>
      </c>
      <c r="S116" s="254">
        <v>7</v>
      </c>
      <c r="T116" s="253">
        <f t="shared" si="2"/>
        <v>3</v>
      </c>
      <c r="U116" s="253" t="str">
        <f t="shared" si="3"/>
        <v>Y</v>
      </c>
      <c r="V116" s="291">
        <v>6</v>
      </c>
      <c r="W116" s="253">
        <f t="shared" si="35"/>
        <v>3</v>
      </c>
      <c r="X116" s="253" t="str">
        <f t="shared" si="4"/>
        <v>Y</v>
      </c>
      <c r="Y116" s="317">
        <v>10</v>
      </c>
      <c r="Z116" s="254">
        <v>4</v>
      </c>
      <c r="AA116" s="254">
        <f t="shared" si="36"/>
        <v>3</v>
      </c>
      <c r="AB116" s="254" t="str">
        <f t="shared" si="37"/>
        <v>Y</v>
      </c>
      <c r="AC116" s="253">
        <f t="shared" si="47"/>
        <v>6</v>
      </c>
      <c r="AD116" s="254">
        <f t="shared" si="38"/>
        <v>3</v>
      </c>
      <c r="AE116" s="255" t="str">
        <f t="shared" si="5"/>
        <v>Y</v>
      </c>
      <c r="AF116" s="315">
        <v>13</v>
      </c>
      <c r="AG116" s="254">
        <v>7</v>
      </c>
      <c r="AH116" s="253">
        <f t="shared" si="39"/>
        <v>3</v>
      </c>
      <c r="AI116" s="253" t="str">
        <f t="shared" si="6"/>
        <v>Y</v>
      </c>
      <c r="AJ116" s="254">
        <v>6</v>
      </c>
      <c r="AK116" s="253">
        <f t="shared" si="40"/>
        <v>3</v>
      </c>
      <c r="AL116" s="253" t="str">
        <f t="shared" si="7"/>
        <v>Y</v>
      </c>
      <c r="AM116" s="317">
        <v>17</v>
      </c>
      <c r="AN116" s="253">
        <v>7</v>
      </c>
      <c r="AO116" s="254">
        <f t="shared" si="8"/>
        <v>3</v>
      </c>
      <c r="AP116" s="254" t="str">
        <f t="shared" si="41"/>
        <v>Y</v>
      </c>
      <c r="AQ116" s="253">
        <f t="shared" si="44"/>
        <v>10</v>
      </c>
      <c r="AR116" s="254">
        <f t="shared" si="42"/>
        <v>3</v>
      </c>
      <c r="AS116" s="255" t="str">
        <f t="shared" si="43"/>
        <v>Y</v>
      </c>
      <c r="AT116" s="320">
        <v>34</v>
      </c>
      <c r="AU116" s="254">
        <f t="shared" si="45"/>
        <v>3</v>
      </c>
      <c r="AV116" s="255" t="str">
        <f t="shared" si="46"/>
        <v>Y</v>
      </c>
    </row>
    <row r="117" spans="1:48" s="2" customFormat="1" ht="21" customHeight="1" thickBot="1">
      <c r="A117" s="251">
        <v>108</v>
      </c>
      <c r="B117" s="302" t="s">
        <v>535</v>
      </c>
      <c r="C117" s="290" t="s">
        <v>473</v>
      </c>
      <c r="D117" s="315">
        <v>18</v>
      </c>
      <c r="E117" s="252">
        <v>13</v>
      </c>
      <c r="F117" s="253">
        <f t="shared" si="29"/>
        <v>3</v>
      </c>
      <c r="G117" s="253" t="str">
        <f t="shared" si="0"/>
        <v>Y</v>
      </c>
      <c r="H117" s="252">
        <v>5</v>
      </c>
      <c r="I117" s="253">
        <f t="shared" si="30"/>
        <v>3</v>
      </c>
      <c r="J117" s="253" t="str">
        <f t="shared" si="1"/>
        <v>Y</v>
      </c>
      <c r="K117" s="317">
        <v>10</v>
      </c>
      <c r="L117" s="254">
        <v>7</v>
      </c>
      <c r="M117" s="254">
        <f t="shared" si="31"/>
        <v>3</v>
      </c>
      <c r="N117" s="254" t="str">
        <f t="shared" si="32"/>
        <v>Y</v>
      </c>
      <c r="O117" s="254">
        <v>3</v>
      </c>
      <c r="P117" s="254">
        <f t="shared" si="33"/>
        <v>3</v>
      </c>
      <c r="Q117" s="255" t="str">
        <f t="shared" si="34"/>
        <v>Y</v>
      </c>
      <c r="R117" s="315">
        <v>18</v>
      </c>
      <c r="S117" s="254">
        <v>8</v>
      </c>
      <c r="T117" s="253">
        <f t="shared" si="2"/>
        <v>3</v>
      </c>
      <c r="U117" s="253" t="str">
        <f t="shared" si="3"/>
        <v>Y</v>
      </c>
      <c r="V117" s="291">
        <v>10</v>
      </c>
      <c r="W117" s="253">
        <f t="shared" si="35"/>
        <v>3</v>
      </c>
      <c r="X117" s="253" t="str">
        <f t="shared" si="4"/>
        <v>Y</v>
      </c>
      <c r="Y117" s="317">
        <v>10</v>
      </c>
      <c r="Z117" s="254">
        <v>4</v>
      </c>
      <c r="AA117" s="254">
        <f t="shared" si="36"/>
        <v>3</v>
      </c>
      <c r="AB117" s="254" t="str">
        <f t="shared" si="37"/>
        <v>Y</v>
      </c>
      <c r="AC117" s="253">
        <f t="shared" si="47"/>
        <v>6</v>
      </c>
      <c r="AD117" s="254">
        <f t="shared" si="38"/>
        <v>3</v>
      </c>
      <c r="AE117" s="255" t="str">
        <f t="shared" si="5"/>
        <v>Y</v>
      </c>
      <c r="AF117" s="315">
        <v>20</v>
      </c>
      <c r="AG117" s="254">
        <v>10</v>
      </c>
      <c r="AH117" s="253">
        <f t="shared" si="39"/>
        <v>3</v>
      </c>
      <c r="AI117" s="253" t="str">
        <f t="shared" si="6"/>
        <v>Y</v>
      </c>
      <c r="AJ117" s="254">
        <v>10</v>
      </c>
      <c r="AK117" s="253">
        <f t="shared" si="40"/>
        <v>3</v>
      </c>
      <c r="AL117" s="253" t="str">
        <f t="shared" si="7"/>
        <v>Y</v>
      </c>
      <c r="AM117" s="317">
        <v>18</v>
      </c>
      <c r="AN117" s="253">
        <v>10</v>
      </c>
      <c r="AO117" s="254">
        <f t="shared" si="8"/>
        <v>3</v>
      </c>
      <c r="AP117" s="254" t="str">
        <f t="shared" si="41"/>
        <v>Y</v>
      </c>
      <c r="AQ117" s="253">
        <f t="shared" si="44"/>
        <v>8</v>
      </c>
      <c r="AR117" s="254">
        <f t="shared" si="42"/>
        <v>3</v>
      </c>
      <c r="AS117" s="255" t="str">
        <f t="shared" si="43"/>
        <v>Y</v>
      </c>
      <c r="AT117" s="324">
        <v>34</v>
      </c>
      <c r="AU117" s="254">
        <f t="shared" si="45"/>
        <v>3</v>
      </c>
      <c r="AV117" s="255" t="str">
        <f t="shared" si="46"/>
        <v>Y</v>
      </c>
    </row>
    <row r="118" spans="1:48" s="2" customFormat="1" ht="21" customHeight="1" thickBot="1">
      <c r="A118" s="251">
        <v>109</v>
      </c>
      <c r="B118" s="302" t="s">
        <v>536</v>
      </c>
      <c r="C118" s="290" t="s">
        <v>474</v>
      </c>
      <c r="D118" s="315">
        <v>16</v>
      </c>
      <c r="E118" s="252">
        <v>11</v>
      </c>
      <c r="F118" s="253">
        <f t="shared" si="29"/>
        <v>3</v>
      </c>
      <c r="G118" s="253" t="str">
        <f t="shared" si="0"/>
        <v>Y</v>
      </c>
      <c r="H118" s="252">
        <v>5</v>
      </c>
      <c r="I118" s="253">
        <f t="shared" si="30"/>
        <v>3</v>
      </c>
      <c r="J118" s="253" t="str">
        <f t="shared" si="1"/>
        <v>Y</v>
      </c>
      <c r="K118" s="317">
        <v>10</v>
      </c>
      <c r="L118" s="254">
        <v>7</v>
      </c>
      <c r="M118" s="254">
        <f t="shared" si="31"/>
        <v>3</v>
      </c>
      <c r="N118" s="254" t="str">
        <f t="shared" si="32"/>
        <v>Y</v>
      </c>
      <c r="O118" s="254">
        <v>3</v>
      </c>
      <c r="P118" s="254">
        <f t="shared" si="33"/>
        <v>3</v>
      </c>
      <c r="Q118" s="255" t="str">
        <f t="shared" si="34"/>
        <v>Y</v>
      </c>
      <c r="R118" s="315">
        <v>14</v>
      </c>
      <c r="S118" s="254">
        <v>9</v>
      </c>
      <c r="T118" s="253">
        <f t="shared" si="2"/>
        <v>3</v>
      </c>
      <c r="U118" s="253" t="str">
        <f t="shared" si="3"/>
        <v>Y</v>
      </c>
      <c r="V118" s="291">
        <v>5</v>
      </c>
      <c r="W118" s="253">
        <f t="shared" si="35"/>
        <v>3</v>
      </c>
      <c r="X118" s="253" t="str">
        <f t="shared" si="4"/>
        <v>Y</v>
      </c>
      <c r="Y118" s="317">
        <v>9</v>
      </c>
      <c r="Z118" s="254">
        <v>3</v>
      </c>
      <c r="AA118" s="254">
        <f t="shared" si="36"/>
        <v>3</v>
      </c>
      <c r="AB118" s="254" t="str">
        <f t="shared" si="37"/>
        <v>Y</v>
      </c>
      <c r="AC118" s="253">
        <f t="shared" si="47"/>
        <v>6</v>
      </c>
      <c r="AD118" s="254">
        <f t="shared" si="38"/>
        <v>3</v>
      </c>
      <c r="AE118" s="255" t="str">
        <f t="shared" si="5"/>
        <v>Y</v>
      </c>
      <c r="AF118" s="315">
        <v>15</v>
      </c>
      <c r="AG118" s="254">
        <v>10</v>
      </c>
      <c r="AH118" s="253">
        <f t="shared" si="39"/>
        <v>3</v>
      </c>
      <c r="AI118" s="253" t="str">
        <f t="shared" si="6"/>
        <v>Y</v>
      </c>
      <c r="AJ118" s="254">
        <v>5</v>
      </c>
      <c r="AK118" s="253">
        <f t="shared" si="40"/>
        <v>3</v>
      </c>
      <c r="AL118" s="253" t="str">
        <f t="shared" si="7"/>
        <v>Y</v>
      </c>
      <c r="AM118" s="317">
        <v>16</v>
      </c>
      <c r="AN118" s="253">
        <v>6</v>
      </c>
      <c r="AO118" s="254">
        <f t="shared" si="8"/>
        <v>3</v>
      </c>
      <c r="AP118" s="254" t="str">
        <f t="shared" si="41"/>
        <v>Y</v>
      </c>
      <c r="AQ118" s="253">
        <f t="shared" si="44"/>
        <v>10</v>
      </c>
      <c r="AR118" s="254">
        <f t="shared" si="42"/>
        <v>3</v>
      </c>
      <c r="AS118" s="255" t="str">
        <f t="shared" si="43"/>
        <v>Y</v>
      </c>
      <c r="AT118" s="324">
        <v>30</v>
      </c>
      <c r="AU118" s="254">
        <f t="shared" si="45"/>
        <v>3</v>
      </c>
      <c r="AV118" s="255" t="str">
        <f t="shared" si="46"/>
        <v>Y</v>
      </c>
    </row>
    <row r="119" spans="1:48" s="2" customFormat="1" ht="21" customHeight="1" thickBot="1">
      <c r="A119" s="251">
        <v>110</v>
      </c>
      <c r="B119" s="302" t="s">
        <v>537</v>
      </c>
      <c r="C119" s="290" t="s">
        <v>475</v>
      </c>
      <c r="D119" s="315">
        <v>9</v>
      </c>
      <c r="E119" s="252">
        <v>8</v>
      </c>
      <c r="F119" s="253">
        <f t="shared" si="29"/>
        <v>3</v>
      </c>
      <c r="G119" s="253" t="str">
        <f t="shared" si="0"/>
        <v>Y</v>
      </c>
      <c r="H119" s="252">
        <v>1</v>
      </c>
      <c r="I119" s="253">
        <f t="shared" si="30"/>
        <v>0</v>
      </c>
      <c r="J119" s="253" t="str">
        <f t="shared" si="1"/>
        <v>N</v>
      </c>
      <c r="K119" s="317">
        <v>10</v>
      </c>
      <c r="L119" s="254">
        <v>7</v>
      </c>
      <c r="M119" s="254">
        <f t="shared" si="31"/>
        <v>3</v>
      </c>
      <c r="N119" s="254" t="str">
        <f t="shared" si="32"/>
        <v>Y</v>
      </c>
      <c r="O119" s="254">
        <v>3</v>
      </c>
      <c r="P119" s="254">
        <f t="shared" si="33"/>
        <v>3</v>
      </c>
      <c r="Q119" s="255" t="str">
        <f t="shared" si="34"/>
        <v>Y</v>
      </c>
      <c r="R119" s="315">
        <v>2</v>
      </c>
      <c r="S119" s="254">
        <v>2</v>
      </c>
      <c r="T119" s="253">
        <f t="shared" si="2"/>
        <v>0</v>
      </c>
      <c r="U119" s="253" t="str">
        <f t="shared" si="3"/>
        <v>N</v>
      </c>
      <c r="V119" s="291">
        <v>0</v>
      </c>
      <c r="W119" s="253">
        <f t="shared" si="35"/>
        <v>0</v>
      </c>
      <c r="X119" s="253" t="str">
        <f t="shared" si="4"/>
        <v>N</v>
      </c>
      <c r="Y119" s="317">
        <v>8</v>
      </c>
      <c r="Z119" s="254">
        <v>2</v>
      </c>
      <c r="AA119" s="254">
        <f t="shared" si="36"/>
        <v>3</v>
      </c>
      <c r="AB119" s="254" t="str">
        <f t="shared" si="37"/>
        <v>Y</v>
      </c>
      <c r="AC119" s="253">
        <f t="shared" si="47"/>
        <v>6</v>
      </c>
      <c r="AD119" s="254">
        <f t="shared" si="38"/>
        <v>3</v>
      </c>
      <c r="AE119" s="255" t="str">
        <f t="shared" si="5"/>
        <v>Y</v>
      </c>
      <c r="AF119" s="315">
        <v>10</v>
      </c>
      <c r="AG119" s="254">
        <v>6</v>
      </c>
      <c r="AH119" s="253">
        <f t="shared" si="39"/>
        <v>3</v>
      </c>
      <c r="AI119" s="253" t="str">
        <f t="shared" si="6"/>
        <v>Y</v>
      </c>
      <c r="AJ119" s="254">
        <v>4</v>
      </c>
      <c r="AK119" s="253">
        <f t="shared" si="40"/>
        <v>1</v>
      </c>
      <c r="AL119" s="253" t="str">
        <f t="shared" si="7"/>
        <v>N</v>
      </c>
      <c r="AM119" s="317">
        <v>20</v>
      </c>
      <c r="AN119" s="253">
        <v>10</v>
      </c>
      <c r="AO119" s="254">
        <f t="shared" si="8"/>
        <v>3</v>
      </c>
      <c r="AP119" s="254" t="str">
        <f t="shared" si="41"/>
        <v>Y</v>
      </c>
      <c r="AQ119" s="253">
        <f t="shared" si="44"/>
        <v>10</v>
      </c>
      <c r="AR119" s="254">
        <f t="shared" si="42"/>
        <v>3</v>
      </c>
      <c r="AS119" s="255" t="str">
        <f t="shared" si="43"/>
        <v>Y</v>
      </c>
      <c r="AT119" s="326">
        <v>8</v>
      </c>
      <c r="AU119" s="254">
        <f t="shared" si="45"/>
        <v>0</v>
      </c>
      <c r="AV119" s="255" t="str">
        <f t="shared" si="46"/>
        <v>N</v>
      </c>
    </row>
    <row r="120" spans="1:48" s="2" customFormat="1" ht="21" customHeight="1" thickBot="1">
      <c r="A120" s="251">
        <v>111</v>
      </c>
      <c r="B120" s="302" t="s">
        <v>538</v>
      </c>
      <c r="C120" s="290" t="s">
        <v>476</v>
      </c>
      <c r="D120" s="315">
        <v>5</v>
      </c>
      <c r="E120" s="252">
        <v>5</v>
      </c>
      <c r="F120" s="253">
        <f t="shared" si="29"/>
        <v>0</v>
      </c>
      <c r="G120" s="253" t="str">
        <f t="shared" si="0"/>
        <v>N</v>
      </c>
      <c r="H120" s="252">
        <v>0</v>
      </c>
      <c r="I120" s="253">
        <f t="shared" si="30"/>
        <v>0</v>
      </c>
      <c r="J120" s="253" t="str">
        <f t="shared" si="1"/>
        <v>N</v>
      </c>
      <c r="K120" s="317">
        <v>10</v>
      </c>
      <c r="L120" s="254">
        <v>7</v>
      </c>
      <c r="M120" s="254">
        <f t="shared" si="31"/>
        <v>3</v>
      </c>
      <c r="N120" s="254" t="str">
        <f t="shared" si="32"/>
        <v>Y</v>
      </c>
      <c r="O120" s="254">
        <v>3</v>
      </c>
      <c r="P120" s="254">
        <f t="shared" si="33"/>
        <v>3</v>
      </c>
      <c r="Q120" s="255" t="str">
        <f t="shared" si="34"/>
        <v>Y</v>
      </c>
      <c r="R120" s="315">
        <v>5</v>
      </c>
      <c r="S120" s="254">
        <v>5</v>
      </c>
      <c r="T120" s="253">
        <f t="shared" si="2"/>
        <v>0</v>
      </c>
      <c r="U120" s="253" t="str">
        <f t="shared" si="3"/>
        <v>N</v>
      </c>
      <c r="V120" s="291">
        <v>0</v>
      </c>
      <c r="W120" s="253">
        <f t="shared" si="35"/>
        <v>3</v>
      </c>
      <c r="X120" s="253" t="str">
        <f t="shared" si="4"/>
        <v>Y</v>
      </c>
      <c r="Y120" s="317">
        <v>9</v>
      </c>
      <c r="Z120" s="254">
        <v>3</v>
      </c>
      <c r="AA120" s="254">
        <f t="shared" si="36"/>
        <v>3</v>
      </c>
      <c r="AB120" s="254" t="str">
        <f t="shared" si="37"/>
        <v>Y</v>
      </c>
      <c r="AC120" s="253">
        <f t="shared" si="47"/>
        <v>6</v>
      </c>
      <c r="AD120" s="254">
        <f t="shared" si="38"/>
        <v>3</v>
      </c>
      <c r="AE120" s="255" t="str">
        <f t="shared" si="5"/>
        <v>Y</v>
      </c>
      <c r="AF120" s="315">
        <v>9</v>
      </c>
      <c r="AG120" s="254">
        <v>4</v>
      </c>
      <c r="AH120" s="253">
        <f t="shared" si="39"/>
        <v>1</v>
      </c>
      <c r="AI120" s="253" t="str">
        <f t="shared" si="6"/>
        <v>N</v>
      </c>
      <c r="AJ120" s="254">
        <v>5</v>
      </c>
      <c r="AK120" s="253">
        <f t="shared" si="40"/>
        <v>3</v>
      </c>
      <c r="AL120" s="253" t="str">
        <f t="shared" si="7"/>
        <v>Y</v>
      </c>
      <c r="AM120" s="317">
        <v>17</v>
      </c>
      <c r="AN120" s="253">
        <v>10</v>
      </c>
      <c r="AO120" s="254">
        <f t="shared" si="8"/>
        <v>3</v>
      </c>
      <c r="AP120" s="254" t="str">
        <f t="shared" si="41"/>
        <v>Y</v>
      </c>
      <c r="AQ120" s="253">
        <f t="shared" si="44"/>
        <v>7</v>
      </c>
      <c r="AR120" s="254">
        <f t="shared" si="42"/>
        <v>3</v>
      </c>
      <c r="AS120" s="255" t="str">
        <f t="shared" si="43"/>
        <v>Y</v>
      </c>
      <c r="AT120" s="324">
        <v>22</v>
      </c>
      <c r="AU120" s="254">
        <f t="shared" si="45"/>
        <v>1</v>
      </c>
      <c r="AV120" s="255" t="str">
        <f t="shared" si="46"/>
        <v>N</v>
      </c>
    </row>
    <row r="121" spans="1:48" s="2" customFormat="1" ht="21" customHeight="1" thickBot="1">
      <c r="A121" s="251">
        <v>112</v>
      </c>
      <c r="B121" s="302" t="s">
        <v>539</v>
      </c>
      <c r="C121" s="290" t="s">
        <v>477</v>
      </c>
      <c r="D121" s="315">
        <v>2</v>
      </c>
      <c r="E121" s="252">
        <v>2</v>
      </c>
      <c r="F121" s="253">
        <f t="shared" si="29"/>
        <v>0</v>
      </c>
      <c r="G121" s="253" t="str">
        <f t="shared" si="0"/>
        <v>N</v>
      </c>
      <c r="H121" s="252">
        <v>0</v>
      </c>
      <c r="I121" s="253">
        <f t="shared" si="30"/>
        <v>0</v>
      </c>
      <c r="J121" s="253" t="str">
        <f t="shared" si="1"/>
        <v>N</v>
      </c>
      <c r="K121" s="317">
        <v>9</v>
      </c>
      <c r="L121" s="254">
        <v>7</v>
      </c>
      <c r="M121" s="254">
        <f t="shared" si="31"/>
        <v>3</v>
      </c>
      <c r="N121" s="254" t="str">
        <f t="shared" si="32"/>
        <v>Y</v>
      </c>
      <c r="O121" s="254">
        <v>2</v>
      </c>
      <c r="P121" s="254">
        <f t="shared" si="33"/>
        <v>3</v>
      </c>
      <c r="Q121" s="255" t="str">
        <f t="shared" si="34"/>
        <v>Y</v>
      </c>
      <c r="R121" s="315">
        <v>13</v>
      </c>
      <c r="S121" s="254">
        <v>8</v>
      </c>
      <c r="T121" s="253">
        <f t="shared" si="2"/>
        <v>3</v>
      </c>
      <c r="U121" s="253" t="str">
        <f t="shared" si="3"/>
        <v>Y</v>
      </c>
      <c r="V121" s="291">
        <v>5</v>
      </c>
      <c r="W121" s="253">
        <f t="shared" si="35"/>
        <v>3</v>
      </c>
      <c r="X121" s="253" t="str">
        <f t="shared" si="4"/>
        <v>Y</v>
      </c>
      <c r="Y121" s="317">
        <v>9</v>
      </c>
      <c r="Z121" s="254">
        <v>3</v>
      </c>
      <c r="AA121" s="254">
        <f t="shared" si="36"/>
        <v>3</v>
      </c>
      <c r="AB121" s="254" t="str">
        <f t="shared" si="37"/>
        <v>Y</v>
      </c>
      <c r="AC121" s="253">
        <f t="shared" si="47"/>
        <v>6</v>
      </c>
      <c r="AD121" s="254">
        <f t="shared" si="38"/>
        <v>3</v>
      </c>
      <c r="AE121" s="255" t="str">
        <f t="shared" si="5"/>
        <v>Y</v>
      </c>
      <c r="AF121" s="315">
        <v>2</v>
      </c>
      <c r="AG121" s="254">
        <v>0</v>
      </c>
      <c r="AH121" s="253">
        <f t="shared" si="39"/>
        <v>0</v>
      </c>
      <c r="AI121" s="253" t="str">
        <f t="shared" si="6"/>
        <v>N</v>
      </c>
      <c r="AJ121" s="254">
        <v>2</v>
      </c>
      <c r="AK121" s="253">
        <f t="shared" si="40"/>
        <v>0</v>
      </c>
      <c r="AL121" s="253" t="str">
        <f t="shared" si="7"/>
        <v>N</v>
      </c>
      <c r="AM121" s="317">
        <v>18</v>
      </c>
      <c r="AN121" s="253">
        <v>10</v>
      </c>
      <c r="AO121" s="254">
        <f t="shared" si="8"/>
        <v>3</v>
      </c>
      <c r="AP121" s="254" t="str">
        <f t="shared" si="41"/>
        <v>Y</v>
      </c>
      <c r="AQ121" s="253">
        <f t="shared" si="44"/>
        <v>8</v>
      </c>
      <c r="AR121" s="254">
        <f t="shared" si="42"/>
        <v>3</v>
      </c>
      <c r="AS121" s="255" t="str">
        <f t="shared" si="43"/>
        <v>Y</v>
      </c>
      <c r="AT121" s="326">
        <v>13</v>
      </c>
      <c r="AU121" s="254">
        <f t="shared" si="45"/>
        <v>0</v>
      </c>
      <c r="AV121" s="255" t="str">
        <f t="shared" si="46"/>
        <v>N</v>
      </c>
    </row>
    <row r="122" spans="1:48" s="2" customFormat="1" ht="21" customHeight="1" thickBot="1">
      <c r="A122" s="251">
        <v>113</v>
      </c>
      <c r="B122" s="302" t="s">
        <v>540</v>
      </c>
      <c r="C122" s="290" t="s">
        <v>478</v>
      </c>
      <c r="D122" s="315">
        <v>9</v>
      </c>
      <c r="E122" s="252">
        <v>7</v>
      </c>
      <c r="F122" s="253">
        <f t="shared" si="29"/>
        <v>2</v>
      </c>
      <c r="G122" s="253" t="str">
        <f t="shared" si="0"/>
        <v>N</v>
      </c>
      <c r="H122" s="252">
        <v>2</v>
      </c>
      <c r="I122" s="253">
        <f t="shared" si="30"/>
        <v>1</v>
      </c>
      <c r="J122" s="253" t="str">
        <f t="shared" si="1"/>
        <v>N</v>
      </c>
      <c r="K122" s="317">
        <v>9</v>
      </c>
      <c r="L122" s="254">
        <v>7</v>
      </c>
      <c r="M122" s="254">
        <f t="shared" si="31"/>
        <v>3</v>
      </c>
      <c r="N122" s="254" t="str">
        <f t="shared" si="32"/>
        <v>Y</v>
      </c>
      <c r="O122" s="254">
        <v>2</v>
      </c>
      <c r="P122" s="254">
        <f t="shared" si="33"/>
        <v>3</v>
      </c>
      <c r="Q122" s="255" t="str">
        <f t="shared" si="34"/>
        <v>Y</v>
      </c>
      <c r="R122" s="315">
        <v>5</v>
      </c>
      <c r="S122" s="254">
        <v>0</v>
      </c>
      <c r="T122" s="253">
        <f t="shared" si="2"/>
        <v>3</v>
      </c>
      <c r="U122" s="253" t="str">
        <f t="shared" si="3"/>
        <v>Y</v>
      </c>
      <c r="V122" s="291">
        <v>5</v>
      </c>
      <c r="W122" s="253">
        <f t="shared" si="35"/>
        <v>0</v>
      </c>
      <c r="X122" s="253" t="str">
        <f t="shared" si="4"/>
        <v>N</v>
      </c>
      <c r="Y122" s="317">
        <v>9</v>
      </c>
      <c r="Z122" s="254">
        <v>3</v>
      </c>
      <c r="AA122" s="254">
        <f t="shared" si="36"/>
        <v>3</v>
      </c>
      <c r="AB122" s="254" t="str">
        <f t="shared" si="37"/>
        <v>Y</v>
      </c>
      <c r="AC122" s="253">
        <f t="shared" si="47"/>
        <v>6</v>
      </c>
      <c r="AD122" s="254">
        <f t="shared" si="38"/>
        <v>3</v>
      </c>
      <c r="AE122" s="255" t="str">
        <f t="shared" si="5"/>
        <v>Y</v>
      </c>
      <c r="AF122" s="315">
        <v>1</v>
      </c>
      <c r="AG122" s="254">
        <v>0</v>
      </c>
      <c r="AH122" s="253">
        <f t="shared" si="39"/>
        <v>0</v>
      </c>
      <c r="AI122" s="253" t="str">
        <f t="shared" si="6"/>
        <v>N</v>
      </c>
      <c r="AJ122" s="254">
        <v>1</v>
      </c>
      <c r="AK122" s="253">
        <f t="shared" si="40"/>
        <v>0</v>
      </c>
      <c r="AL122" s="253" t="str">
        <f t="shared" si="7"/>
        <v>N</v>
      </c>
      <c r="AM122" s="317">
        <v>19</v>
      </c>
      <c r="AN122" s="253">
        <v>9</v>
      </c>
      <c r="AO122" s="254">
        <f t="shared" si="8"/>
        <v>3</v>
      </c>
      <c r="AP122" s="254" t="str">
        <f t="shared" si="41"/>
        <v>Y</v>
      </c>
      <c r="AQ122" s="253">
        <f t="shared" si="44"/>
        <v>10</v>
      </c>
      <c r="AR122" s="254">
        <f t="shared" si="42"/>
        <v>3</v>
      </c>
      <c r="AS122" s="255" t="str">
        <f t="shared" si="43"/>
        <v>Y</v>
      </c>
      <c r="AT122" s="324">
        <v>26</v>
      </c>
      <c r="AU122" s="254">
        <f t="shared" si="45"/>
        <v>3</v>
      </c>
      <c r="AV122" s="255" t="str">
        <f t="shared" si="46"/>
        <v>Y</v>
      </c>
    </row>
    <row r="123" spans="1:48" s="2" customFormat="1" ht="21" customHeight="1" thickBot="1">
      <c r="A123" s="251">
        <v>114</v>
      </c>
      <c r="B123" s="302" t="s">
        <v>541</v>
      </c>
      <c r="C123" s="290" t="s">
        <v>479</v>
      </c>
      <c r="D123" s="315">
        <v>12</v>
      </c>
      <c r="E123" s="252">
        <v>8</v>
      </c>
      <c r="F123" s="253">
        <f t="shared" si="29"/>
        <v>3</v>
      </c>
      <c r="G123" s="253" t="str">
        <f t="shared" si="0"/>
        <v>Y</v>
      </c>
      <c r="H123" s="252">
        <v>4</v>
      </c>
      <c r="I123" s="253">
        <f t="shared" si="30"/>
        <v>3</v>
      </c>
      <c r="J123" s="253" t="str">
        <f t="shared" si="1"/>
        <v>Y</v>
      </c>
      <c r="K123" s="317">
        <v>10</v>
      </c>
      <c r="L123" s="254">
        <v>7</v>
      </c>
      <c r="M123" s="254">
        <f t="shared" si="31"/>
        <v>3</v>
      </c>
      <c r="N123" s="254" t="str">
        <f t="shared" si="32"/>
        <v>Y</v>
      </c>
      <c r="O123" s="254">
        <v>3</v>
      </c>
      <c r="P123" s="254">
        <f t="shared" si="33"/>
        <v>3</v>
      </c>
      <c r="Q123" s="255" t="str">
        <f t="shared" si="34"/>
        <v>Y</v>
      </c>
      <c r="R123" s="315">
        <v>8</v>
      </c>
      <c r="S123" s="254">
        <v>8</v>
      </c>
      <c r="T123" s="253">
        <f t="shared" si="2"/>
        <v>0</v>
      </c>
      <c r="U123" s="253" t="str">
        <f t="shared" si="3"/>
        <v>N</v>
      </c>
      <c r="V123" s="291">
        <v>0</v>
      </c>
      <c r="W123" s="253">
        <f t="shared" si="35"/>
        <v>3</v>
      </c>
      <c r="X123" s="253" t="str">
        <f t="shared" si="4"/>
        <v>Y</v>
      </c>
      <c r="Y123" s="317">
        <v>9</v>
      </c>
      <c r="Z123" s="254">
        <v>3</v>
      </c>
      <c r="AA123" s="254">
        <f t="shared" si="36"/>
        <v>3</v>
      </c>
      <c r="AB123" s="254" t="str">
        <f t="shared" si="37"/>
        <v>Y</v>
      </c>
      <c r="AC123" s="253">
        <f t="shared" si="47"/>
        <v>6</v>
      </c>
      <c r="AD123" s="254">
        <f t="shared" si="38"/>
        <v>3</v>
      </c>
      <c r="AE123" s="255" t="str">
        <f t="shared" si="5"/>
        <v>Y</v>
      </c>
      <c r="AF123" s="315">
        <v>0</v>
      </c>
      <c r="AG123" s="254">
        <v>0</v>
      </c>
      <c r="AH123" s="253">
        <f t="shared" si="39"/>
        <v>0</v>
      </c>
      <c r="AI123" s="253" t="str">
        <f t="shared" si="6"/>
        <v>N</v>
      </c>
      <c r="AJ123" s="254">
        <v>0</v>
      </c>
      <c r="AK123" s="253">
        <f t="shared" si="40"/>
        <v>0</v>
      </c>
      <c r="AL123" s="253" t="str">
        <f t="shared" si="7"/>
        <v>N</v>
      </c>
      <c r="AM123" s="317">
        <v>18</v>
      </c>
      <c r="AN123" s="253">
        <v>8</v>
      </c>
      <c r="AO123" s="254">
        <f t="shared" si="8"/>
        <v>3</v>
      </c>
      <c r="AP123" s="254" t="str">
        <f t="shared" si="41"/>
        <v>Y</v>
      </c>
      <c r="AQ123" s="253">
        <f t="shared" si="44"/>
        <v>10</v>
      </c>
      <c r="AR123" s="254">
        <f t="shared" si="42"/>
        <v>3</v>
      </c>
      <c r="AS123" s="255" t="str">
        <f t="shared" si="43"/>
        <v>Y</v>
      </c>
      <c r="AT123" s="324">
        <v>20</v>
      </c>
      <c r="AU123" s="254">
        <f t="shared" si="45"/>
        <v>1</v>
      </c>
      <c r="AV123" s="255" t="str">
        <f t="shared" si="46"/>
        <v>N</v>
      </c>
    </row>
    <row r="124" spans="1:48" s="2" customFormat="1" ht="21" customHeight="1" thickBot="1">
      <c r="A124" s="251">
        <v>115</v>
      </c>
      <c r="B124" s="302" t="s">
        <v>542</v>
      </c>
      <c r="C124" s="290" t="s">
        <v>480</v>
      </c>
      <c r="D124" s="315">
        <v>3</v>
      </c>
      <c r="E124" s="252">
        <v>1</v>
      </c>
      <c r="F124" s="253">
        <f t="shared" si="29"/>
        <v>0</v>
      </c>
      <c r="G124" s="253" t="str">
        <f t="shared" si="0"/>
        <v>N</v>
      </c>
      <c r="H124" s="252">
        <v>2</v>
      </c>
      <c r="I124" s="253">
        <f t="shared" si="30"/>
        <v>1</v>
      </c>
      <c r="J124" s="253" t="str">
        <f t="shared" si="1"/>
        <v>N</v>
      </c>
      <c r="K124" s="317">
        <v>9</v>
      </c>
      <c r="L124" s="254">
        <v>7</v>
      </c>
      <c r="M124" s="254">
        <f t="shared" si="31"/>
        <v>3</v>
      </c>
      <c r="N124" s="254" t="str">
        <f t="shared" si="32"/>
        <v>Y</v>
      </c>
      <c r="O124" s="254">
        <v>2</v>
      </c>
      <c r="P124" s="254">
        <f t="shared" si="33"/>
        <v>3</v>
      </c>
      <c r="Q124" s="255" t="str">
        <f t="shared" si="34"/>
        <v>Y</v>
      </c>
      <c r="R124" s="315">
        <v>10</v>
      </c>
      <c r="S124" s="254">
        <v>9</v>
      </c>
      <c r="T124" s="253">
        <f t="shared" si="2"/>
        <v>0</v>
      </c>
      <c r="U124" s="253" t="str">
        <f t="shared" si="3"/>
        <v>N</v>
      </c>
      <c r="V124" s="291">
        <v>1</v>
      </c>
      <c r="W124" s="253">
        <f t="shared" si="35"/>
        <v>3</v>
      </c>
      <c r="X124" s="253" t="str">
        <f t="shared" si="4"/>
        <v>Y</v>
      </c>
      <c r="Y124" s="317">
        <v>9</v>
      </c>
      <c r="Z124" s="254">
        <v>3</v>
      </c>
      <c r="AA124" s="254">
        <f t="shared" si="36"/>
        <v>3</v>
      </c>
      <c r="AB124" s="254" t="str">
        <f t="shared" si="37"/>
        <v>Y</v>
      </c>
      <c r="AC124" s="253">
        <f t="shared" si="47"/>
        <v>6</v>
      </c>
      <c r="AD124" s="254">
        <f t="shared" si="38"/>
        <v>3</v>
      </c>
      <c r="AE124" s="255" t="str">
        <f t="shared" si="5"/>
        <v>Y</v>
      </c>
      <c r="AF124" s="315">
        <v>6</v>
      </c>
      <c r="AG124" s="254">
        <v>6</v>
      </c>
      <c r="AH124" s="253">
        <f t="shared" si="39"/>
        <v>3</v>
      </c>
      <c r="AI124" s="253" t="str">
        <f t="shared" si="6"/>
        <v>Y</v>
      </c>
      <c r="AJ124" s="254">
        <v>0</v>
      </c>
      <c r="AK124" s="253">
        <f t="shared" si="40"/>
        <v>0</v>
      </c>
      <c r="AL124" s="253" t="str">
        <f t="shared" si="7"/>
        <v>N</v>
      </c>
      <c r="AM124" s="317">
        <v>0</v>
      </c>
      <c r="AN124" s="253">
        <v>0</v>
      </c>
      <c r="AO124" s="254">
        <f t="shared" si="8"/>
        <v>0</v>
      </c>
      <c r="AP124" s="254" t="str">
        <f t="shared" si="41"/>
        <v>N</v>
      </c>
      <c r="AQ124" s="253">
        <f t="shared" si="44"/>
        <v>0</v>
      </c>
      <c r="AR124" s="254">
        <f t="shared" si="42"/>
        <v>0</v>
      </c>
      <c r="AS124" s="255" t="str">
        <f t="shared" si="43"/>
        <v>N</v>
      </c>
      <c r="AT124" s="324">
        <v>20</v>
      </c>
      <c r="AU124" s="254">
        <f t="shared" si="45"/>
        <v>1</v>
      </c>
      <c r="AV124" s="255" t="str">
        <f t="shared" si="46"/>
        <v>N</v>
      </c>
    </row>
    <row r="125" spans="1:48" s="2" customFormat="1" ht="21" customHeight="1" thickBot="1">
      <c r="A125" s="251">
        <v>116</v>
      </c>
      <c r="B125" s="302" t="s">
        <v>543</v>
      </c>
      <c r="C125" s="290" t="s">
        <v>481</v>
      </c>
      <c r="D125" s="315">
        <v>12</v>
      </c>
      <c r="E125" s="252">
        <v>10</v>
      </c>
      <c r="F125" s="253">
        <f t="shared" si="29"/>
        <v>3</v>
      </c>
      <c r="G125" s="253" t="str">
        <f t="shared" si="0"/>
        <v>Y</v>
      </c>
      <c r="H125" s="252">
        <v>2</v>
      </c>
      <c r="I125" s="253">
        <f t="shared" si="30"/>
        <v>1</v>
      </c>
      <c r="J125" s="253" t="str">
        <f t="shared" si="1"/>
        <v>N</v>
      </c>
      <c r="K125" s="317">
        <v>9</v>
      </c>
      <c r="L125" s="254">
        <v>7</v>
      </c>
      <c r="M125" s="254">
        <f t="shared" si="31"/>
        <v>3</v>
      </c>
      <c r="N125" s="256" t="str">
        <f aca="true" t="shared" si="48" ref="N125:N131">IF(M125="NA","NA",IF(M125=3,"Y","N"))</f>
        <v>Y</v>
      </c>
      <c r="O125" s="254">
        <v>2</v>
      </c>
      <c r="P125" s="254">
        <f t="shared" si="33"/>
        <v>3</v>
      </c>
      <c r="Q125" s="257" t="str">
        <f aca="true" t="shared" si="49" ref="Q125:Q131">IF(P125="NA","NA",IF(P125=3,"Y","N"))</f>
        <v>Y</v>
      </c>
      <c r="R125" s="315">
        <v>13</v>
      </c>
      <c r="S125" s="254">
        <v>9</v>
      </c>
      <c r="T125" s="253">
        <f t="shared" si="2"/>
        <v>1</v>
      </c>
      <c r="U125" s="253" t="str">
        <f t="shared" si="3"/>
        <v>N</v>
      </c>
      <c r="V125" s="291">
        <v>4</v>
      </c>
      <c r="W125" s="253">
        <f t="shared" si="35"/>
        <v>3</v>
      </c>
      <c r="X125" s="253" t="str">
        <f t="shared" si="4"/>
        <v>Y</v>
      </c>
      <c r="Y125" s="317">
        <v>9</v>
      </c>
      <c r="Z125" s="254">
        <v>3</v>
      </c>
      <c r="AA125" s="254">
        <f t="shared" si="36"/>
        <v>3</v>
      </c>
      <c r="AB125" s="254" t="str">
        <f>IF(AA125="NA","NA",IF(AA125=3,"Y","N"))</f>
        <v>Y</v>
      </c>
      <c r="AC125" s="253">
        <f t="shared" si="47"/>
        <v>6</v>
      </c>
      <c r="AD125" s="254">
        <f t="shared" si="38"/>
        <v>3</v>
      </c>
      <c r="AE125" s="255" t="str">
        <f t="shared" si="5"/>
        <v>Y</v>
      </c>
      <c r="AF125" s="315">
        <v>17</v>
      </c>
      <c r="AG125" s="254">
        <v>10</v>
      </c>
      <c r="AH125" s="253">
        <f t="shared" si="39"/>
        <v>3</v>
      </c>
      <c r="AI125" s="253" t="str">
        <f t="shared" si="6"/>
        <v>Y</v>
      </c>
      <c r="AJ125" s="254">
        <v>7</v>
      </c>
      <c r="AK125" s="253">
        <f>IF(AJ125="AB","NA",IF(AJ125="NA","NA",IF(AJ125&gt;=5,3,IF(AJ125&gt;=4.5,2,IF(AJ125&gt;=4,1,0)))))</f>
        <v>3</v>
      </c>
      <c r="AL125" s="253" t="str">
        <f t="shared" si="7"/>
        <v>Y</v>
      </c>
      <c r="AM125" s="317">
        <v>16</v>
      </c>
      <c r="AN125" s="253">
        <v>10</v>
      </c>
      <c r="AO125" s="254">
        <f t="shared" si="8"/>
        <v>3</v>
      </c>
      <c r="AP125" s="254" t="str">
        <f t="shared" si="41"/>
        <v>Y</v>
      </c>
      <c r="AQ125" s="253">
        <f t="shared" si="44"/>
        <v>6</v>
      </c>
      <c r="AR125" s="254">
        <f t="shared" si="42"/>
        <v>3</v>
      </c>
      <c r="AS125" s="255" t="str">
        <f t="shared" si="43"/>
        <v>Y</v>
      </c>
      <c r="AT125" s="326">
        <v>9</v>
      </c>
      <c r="AU125" s="254">
        <f t="shared" si="45"/>
        <v>0</v>
      </c>
      <c r="AV125" s="255" t="str">
        <f t="shared" si="46"/>
        <v>N</v>
      </c>
    </row>
    <row r="126" spans="1:48" s="2" customFormat="1" ht="21" customHeight="1" thickBot="1">
      <c r="A126" s="251">
        <v>117</v>
      </c>
      <c r="B126" s="302" t="s">
        <v>544</v>
      </c>
      <c r="C126" s="290" t="s">
        <v>482</v>
      </c>
      <c r="D126" s="315">
        <v>12</v>
      </c>
      <c r="E126" s="252">
        <v>7</v>
      </c>
      <c r="F126" s="253">
        <f t="shared" si="29"/>
        <v>2</v>
      </c>
      <c r="G126" s="253" t="str">
        <f t="shared" si="0"/>
        <v>N</v>
      </c>
      <c r="H126" s="252">
        <v>5</v>
      </c>
      <c r="I126" s="253">
        <f t="shared" si="30"/>
        <v>3</v>
      </c>
      <c r="J126" s="253" t="str">
        <f t="shared" si="1"/>
        <v>Y</v>
      </c>
      <c r="K126" s="317">
        <v>10</v>
      </c>
      <c r="L126" s="254">
        <v>7</v>
      </c>
      <c r="M126" s="254">
        <f t="shared" si="31"/>
        <v>3</v>
      </c>
      <c r="N126" s="256" t="str">
        <f t="shared" si="48"/>
        <v>Y</v>
      </c>
      <c r="O126" s="254">
        <v>3</v>
      </c>
      <c r="P126" s="254">
        <f t="shared" si="33"/>
        <v>3</v>
      </c>
      <c r="Q126" s="257" t="str">
        <f t="shared" si="49"/>
        <v>Y</v>
      </c>
      <c r="R126" s="315">
        <v>4</v>
      </c>
      <c r="S126" s="254">
        <v>1</v>
      </c>
      <c r="T126" s="253">
        <f t="shared" si="2"/>
        <v>0</v>
      </c>
      <c r="U126" s="253" t="str">
        <f t="shared" si="3"/>
        <v>N</v>
      </c>
      <c r="V126" s="291">
        <v>3</v>
      </c>
      <c r="W126" s="253">
        <f t="shared" si="35"/>
        <v>0</v>
      </c>
      <c r="X126" s="253" t="str">
        <f t="shared" si="4"/>
        <v>N</v>
      </c>
      <c r="Y126" s="317">
        <v>8</v>
      </c>
      <c r="Z126" s="254">
        <v>2</v>
      </c>
      <c r="AA126" s="254">
        <f t="shared" si="36"/>
        <v>3</v>
      </c>
      <c r="AB126" s="254" t="str">
        <f t="shared" si="37"/>
        <v>Y</v>
      </c>
      <c r="AC126" s="253">
        <f t="shared" si="47"/>
        <v>6</v>
      </c>
      <c r="AD126" s="254">
        <f t="shared" si="38"/>
        <v>3</v>
      </c>
      <c r="AE126" s="255" t="str">
        <f t="shared" si="5"/>
        <v>Y</v>
      </c>
      <c r="AF126" s="315">
        <v>15</v>
      </c>
      <c r="AG126" s="254">
        <v>10</v>
      </c>
      <c r="AH126" s="253">
        <f t="shared" si="39"/>
        <v>3</v>
      </c>
      <c r="AI126" s="253" t="str">
        <f t="shared" si="6"/>
        <v>Y</v>
      </c>
      <c r="AJ126" s="254">
        <v>5</v>
      </c>
      <c r="AK126" s="253">
        <f t="shared" si="40"/>
        <v>3</v>
      </c>
      <c r="AL126" s="253" t="str">
        <f t="shared" si="7"/>
        <v>Y</v>
      </c>
      <c r="AM126" s="317">
        <v>18</v>
      </c>
      <c r="AN126" s="253">
        <v>8</v>
      </c>
      <c r="AO126" s="254">
        <f t="shared" si="8"/>
        <v>3</v>
      </c>
      <c r="AP126" s="254" t="str">
        <f t="shared" si="41"/>
        <v>Y</v>
      </c>
      <c r="AQ126" s="253">
        <f t="shared" si="44"/>
        <v>10</v>
      </c>
      <c r="AR126" s="254">
        <f t="shared" si="42"/>
        <v>3</v>
      </c>
      <c r="AS126" s="255" t="str">
        <f t="shared" si="43"/>
        <v>Y</v>
      </c>
      <c r="AT126" s="324">
        <v>25</v>
      </c>
      <c r="AU126" s="254">
        <f t="shared" si="45"/>
        <v>3</v>
      </c>
      <c r="AV126" s="255" t="str">
        <f t="shared" si="46"/>
        <v>Y</v>
      </c>
    </row>
    <row r="127" spans="1:48" s="2" customFormat="1" ht="21" customHeight="1" thickBot="1">
      <c r="A127" s="251">
        <v>118</v>
      </c>
      <c r="B127" s="302" t="s">
        <v>545</v>
      </c>
      <c r="C127" s="290" t="s">
        <v>483</v>
      </c>
      <c r="D127" s="315">
        <v>8</v>
      </c>
      <c r="E127" s="252">
        <v>6</v>
      </c>
      <c r="F127" s="253">
        <f t="shared" si="29"/>
        <v>1</v>
      </c>
      <c r="G127" s="253" t="str">
        <f t="shared" si="0"/>
        <v>N</v>
      </c>
      <c r="H127" s="252">
        <v>2</v>
      </c>
      <c r="I127" s="253">
        <f t="shared" si="30"/>
        <v>1</v>
      </c>
      <c r="J127" s="253" t="str">
        <f>IF(I127="NA","NA",IF(I127=3,"Y","N"))</f>
        <v>N</v>
      </c>
      <c r="K127" s="317">
        <v>10</v>
      </c>
      <c r="L127" s="254">
        <v>7</v>
      </c>
      <c r="M127" s="254">
        <f t="shared" si="31"/>
        <v>3</v>
      </c>
      <c r="N127" s="288" t="str">
        <f>IF(M127="NA","NA",IF(M127=3,"Y","N"))</f>
        <v>Y</v>
      </c>
      <c r="O127" s="254">
        <v>3</v>
      </c>
      <c r="P127" s="254">
        <f t="shared" si="33"/>
        <v>3</v>
      </c>
      <c r="Q127" s="289" t="str">
        <f>IF(P127="NA","NA",IF(P127=3,"Y","N"))</f>
        <v>Y</v>
      </c>
      <c r="R127" s="315">
        <v>1</v>
      </c>
      <c r="S127" s="254">
        <v>1</v>
      </c>
      <c r="T127" s="253">
        <f t="shared" si="2"/>
        <v>0</v>
      </c>
      <c r="U127" s="253" t="str">
        <f>IF(T127="NA","NA",IF(T127=3,"Y","N"))</f>
        <v>N</v>
      </c>
      <c r="V127" s="291">
        <v>0</v>
      </c>
      <c r="W127" s="253">
        <f t="shared" si="35"/>
        <v>0</v>
      </c>
      <c r="X127" s="253" t="str">
        <f>IF(W127="NA","NA",IF(W127=3,"Y","N"))</f>
        <v>N</v>
      </c>
      <c r="Y127" s="317">
        <v>4</v>
      </c>
      <c r="Z127" s="254">
        <v>0</v>
      </c>
      <c r="AA127" s="254">
        <f t="shared" si="36"/>
        <v>0</v>
      </c>
      <c r="AB127" s="254" t="str">
        <f>IF(AA127="NA","NA",IF(AA127=3,"Y","N"))</f>
        <v>N</v>
      </c>
      <c r="AC127" s="253">
        <f t="shared" si="47"/>
        <v>4</v>
      </c>
      <c r="AD127" s="254">
        <f t="shared" si="38"/>
        <v>3</v>
      </c>
      <c r="AE127" s="255" t="str">
        <f>IF(AD127="NA","NA",IF(AD127=3,"Y","N"))</f>
        <v>Y</v>
      </c>
      <c r="AF127" s="315">
        <v>9</v>
      </c>
      <c r="AG127" s="254">
        <v>5</v>
      </c>
      <c r="AH127" s="253">
        <f t="shared" si="39"/>
        <v>3</v>
      </c>
      <c r="AI127" s="253" t="str">
        <f>IF(AH127="NA","NA",IF(AH127=3,"Y","N"))</f>
        <v>Y</v>
      </c>
      <c r="AJ127" s="254">
        <v>4</v>
      </c>
      <c r="AK127" s="253">
        <f>IF(AJ127="AB","NA",IF(AJ127="NA","NA",IF(AJ127&gt;=5,3,IF(AJ127&gt;=4.5,2,IF(AJ127&gt;=4,1,0)))))</f>
        <v>1</v>
      </c>
      <c r="AL127" s="253" t="str">
        <f t="shared" si="7"/>
        <v>N</v>
      </c>
      <c r="AM127" s="317">
        <v>17</v>
      </c>
      <c r="AN127" s="253">
        <v>10</v>
      </c>
      <c r="AO127" s="254">
        <f t="shared" si="8"/>
        <v>3</v>
      </c>
      <c r="AP127" s="254" t="str">
        <f t="shared" si="41"/>
        <v>Y</v>
      </c>
      <c r="AQ127" s="253">
        <f t="shared" si="44"/>
        <v>7</v>
      </c>
      <c r="AR127" s="254">
        <f t="shared" si="42"/>
        <v>3</v>
      </c>
      <c r="AS127" s="255" t="str">
        <f t="shared" si="43"/>
        <v>Y</v>
      </c>
      <c r="AT127" s="324">
        <v>18</v>
      </c>
      <c r="AU127" s="254">
        <f t="shared" si="45"/>
        <v>0</v>
      </c>
      <c r="AV127" s="255" t="str">
        <f t="shared" si="46"/>
        <v>N</v>
      </c>
    </row>
    <row r="128" spans="1:48" s="2" customFormat="1" ht="21" customHeight="1" thickBot="1">
      <c r="A128" s="251">
        <v>119</v>
      </c>
      <c r="B128" s="302" t="s">
        <v>546</v>
      </c>
      <c r="C128" s="290" t="s">
        <v>484</v>
      </c>
      <c r="D128" s="315">
        <v>10</v>
      </c>
      <c r="E128" s="252">
        <v>6</v>
      </c>
      <c r="F128" s="253">
        <f t="shared" si="29"/>
        <v>1</v>
      </c>
      <c r="G128" s="253" t="str">
        <f t="shared" si="0"/>
        <v>N</v>
      </c>
      <c r="H128" s="252">
        <v>4</v>
      </c>
      <c r="I128" s="253">
        <f t="shared" si="30"/>
        <v>3</v>
      </c>
      <c r="J128" s="253" t="str">
        <f>IF(I128="NA","NA",IF(I128=3,"Y","N"))</f>
        <v>Y</v>
      </c>
      <c r="K128" s="317">
        <v>10</v>
      </c>
      <c r="L128" s="254">
        <v>7</v>
      </c>
      <c r="M128" s="254">
        <f t="shared" si="31"/>
        <v>3</v>
      </c>
      <c r="N128" s="288" t="str">
        <f>IF(M128="NA","NA",IF(M128=3,"Y","N"))</f>
        <v>Y</v>
      </c>
      <c r="O128" s="254">
        <v>3</v>
      </c>
      <c r="P128" s="254">
        <f t="shared" si="33"/>
        <v>3</v>
      </c>
      <c r="Q128" s="289" t="str">
        <f>IF(P128="NA","NA",IF(P128=3,"Y","N"))</f>
        <v>Y</v>
      </c>
      <c r="R128" s="315">
        <v>10</v>
      </c>
      <c r="S128" s="254">
        <v>5</v>
      </c>
      <c r="T128" s="253">
        <f t="shared" si="2"/>
        <v>3</v>
      </c>
      <c r="U128" s="253" t="str">
        <f>IF(T128="NA","NA",IF(T128=3,"Y","N"))</f>
        <v>Y</v>
      </c>
      <c r="V128" s="291">
        <v>5</v>
      </c>
      <c r="W128" s="253">
        <f t="shared" si="35"/>
        <v>3</v>
      </c>
      <c r="X128" s="253" t="str">
        <f>IF(W128="NA","NA",IF(W128=3,"Y","N"))</f>
        <v>Y</v>
      </c>
      <c r="Y128" s="317">
        <v>10</v>
      </c>
      <c r="Z128" s="254">
        <v>4</v>
      </c>
      <c r="AA128" s="254">
        <f t="shared" si="36"/>
        <v>3</v>
      </c>
      <c r="AB128" s="254" t="str">
        <f>IF(AA128="NA","NA",IF(AA128=3,"Y","N"))</f>
        <v>Y</v>
      </c>
      <c r="AC128" s="253">
        <f t="shared" si="47"/>
        <v>6</v>
      </c>
      <c r="AD128" s="254">
        <f t="shared" si="38"/>
        <v>3</v>
      </c>
      <c r="AE128" s="255" t="str">
        <f>IF(AD128="NA","NA",IF(AD128=3,"Y","N"))</f>
        <v>Y</v>
      </c>
      <c r="AF128" s="315">
        <v>13</v>
      </c>
      <c r="AG128" s="254">
        <v>10</v>
      </c>
      <c r="AH128" s="253">
        <f t="shared" si="39"/>
        <v>3</v>
      </c>
      <c r="AI128" s="253" t="str">
        <f>IF(AH128="NA","NA",IF(AH128=3,"Y","N"))</f>
        <v>Y</v>
      </c>
      <c r="AJ128" s="254">
        <v>3</v>
      </c>
      <c r="AK128" s="253">
        <f>IF(AJ128="AB","NA",IF(AJ128="NA","NA",IF(AJ128&gt;=5,3,IF(AJ128&gt;=4.5,2,IF(AJ128&gt;=4,1,0)))))</f>
        <v>0</v>
      </c>
      <c r="AL128" s="253" t="str">
        <f t="shared" si="7"/>
        <v>N</v>
      </c>
      <c r="AM128" s="317">
        <v>19</v>
      </c>
      <c r="AN128" s="253">
        <v>10</v>
      </c>
      <c r="AO128" s="254">
        <f t="shared" si="8"/>
        <v>3</v>
      </c>
      <c r="AP128" s="254" t="str">
        <f t="shared" si="41"/>
        <v>Y</v>
      </c>
      <c r="AQ128" s="253">
        <f t="shared" si="44"/>
        <v>9</v>
      </c>
      <c r="AR128" s="254">
        <f t="shared" si="42"/>
        <v>3</v>
      </c>
      <c r="AS128" s="255" t="str">
        <f t="shared" si="43"/>
        <v>Y</v>
      </c>
      <c r="AT128" s="326">
        <v>6</v>
      </c>
      <c r="AU128" s="254">
        <f t="shared" si="45"/>
        <v>0</v>
      </c>
      <c r="AV128" s="255" t="str">
        <f t="shared" si="46"/>
        <v>N</v>
      </c>
    </row>
    <row r="129" spans="1:48" s="2" customFormat="1" ht="21" customHeight="1" thickBot="1">
      <c r="A129" s="251">
        <v>120</v>
      </c>
      <c r="B129" s="302" t="s">
        <v>547</v>
      </c>
      <c r="C129" s="290" t="s">
        <v>485</v>
      </c>
      <c r="D129" s="315">
        <v>12</v>
      </c>
      <c r="E129" s="252">
        <v>7</v>
      </c>
      <c r="F129" s="253">
        <f t="shared" si="29"/>
        <v>2</v>
      </c>
      <c r="G129" s="253" t="str">
        <f t="shared" si="0"/>
        <v>N</v>
      </c>
      <c r="H129" s="252">
        <v>5</v>
      </c>
      <c r="I129" s="253">
        <f t="shared" si="30"/>
        <v>3</v>
      </c>
      <c r="J129" s="253" t="str">
        <f t="shared" si="1"/>
        <v>Y</v>
      </c>
      <c r="K129" s="317">
        <v>10</v>
      </c>
      <c r="L129" s="254">
        <v>7</v>
      </c>
      <c r="M129" s="254">
        <f t="shared" si="31"/>
        <v>3</v>
      </c>
      <c r="N129" s="256" t="str">
        <f t="shared" si="48"/>
        <v>Y</v>
      </c>
      <c r="O129" s="254">
        <v>3</v>
      </c>
      <c r="P129" s="254">
        <f t="shared" si="33"/>
        <v>3</v>
      </c>
      <c r="Q129" s="257" t="str">
        <f t="shared" si="49"/>
        <v>Y</v>
      </c>
      <c r="R129" s="315">
        <v>20</v>
      </c>
      <c r="S129" s="254">
        <v>10</v>
      </c>
      <c r="T129" s="253">
        <f t="shared" si="2"/>
        <v>3</v>
      </c>
      <c r="U129" s="253" t="str">
        <f t="shared" si="3"/>
        <v>Y</v>
      </c>
      <c r="V129" s="291">
        <v>10</v>
      </c>
      <c r="W129" s="253">
        <f t="shared" si="35"/>
        <v>3</v>
      </c>
      <c r="X129" s="253" t="str">
        <f t="shared" si="4"/>
        <v>Y</v>
      </c>
      <c r="Y129" s="317">
        <v>10</v>
      </c>
      <c r="Z129" s="254">
        <v>4</v>
      </c>
      <c r="AA129" s="254">
        <f t="shared" si="36"/>
        <v>3</v>
      </c>
      <c r="AB129" s="254" t="str">
        <f t="shared" si="37"/>
        <v>Y</v>
      </c>
      <c r="AC129" s="253">
        <f t="shared" si="47"/>
        <v>6</v>
      </c>
      <c r="AD129" s="254">
        <f t="shared" si="38"/>
        <v>3</v>
      </c>
      <c r="AE129" s="255" t="str">
        <f t="shared" si="5"/>
        <v>Y</v>
      </c>
      <c r="AF129" s="315">
        <v>18</v>
      </c>
      <c r="AG129" s="254">
        <v>10</v>
      </c>
      <c r="AH129" s="253">
        <f t="shared" si="39"/>
        <v>3</v>
      </c>
      <c r="AI129" s="253" t="str">
        <f t="shared" si="6"/>
        <v>Y</v>
      </c>
      <c r="AJ129" s="254">
        <v>8</v>
      </c>
      <c r="AK129" s="253">
        <f t="shared" si="40"/>
        <v>3</v>
      </c>
      <c r="AL129" s="253" t="str">
        <f t="shared" si="7"/>
        <v>Y</v>
      </c>
      <c r="AM129" s="317">
        <v>20</v>
      </c>
      <c r="AN129" s="253">
        <v>10</v>
      </c>
      <c r="AO129" s="254">
        <f t="shared" si="8"/>
        <v>3</v>
      </c>
      <c r="AP129" s="254" t="str">
        <f t="shared" si="41"/>
        <v>Y</v>
      </c>
      <c r="AQ129" s="253">
        <f t="shared" si="44"/>
        <v>10</v>
      </c>
      <c r="AR129" s="254">
        <f t="shared" si="42"/>
        <v>3</v>
      </c>
      <c r="AS129" s="255" t="str">
        <f t="shared" si="43"/>
        <v>Y</v>
      </c>
      <c r="AT129" s="324">
        <v>31</v>
      </c>
      <c r="AU129" s="254">
        <f t="shared" si="45"/>
        <v>3</v>
      </c>
      <c r="AV129" s="257" t="str">
        <f>IF(AU129="NA","NA",IF(AU129=3,"Y","N"))</f>
        <v>Y</v>
      </c>
    </row>
    <row r="130" spans="1:48" s="2" customFormat="1" ht="21" customHeight="1" thickBot="1">
      <c r="A130" s="251">
        <v>121</v>
      </c>
      <c r="B130" s="302" t="s">
        <v>548</v>
      </c>
      <c r="C130" s="290" t="s">
        <v>486</v>
      </c>
      <c r="D130" s="315">
        <v>4</v>
      </c>
      <c r="E130" s="252">
        <v>4</v>
      </c>
      <c r="F130" s="253">
        <f t="shared" si="29"/>
        <v>0</v>
      </c>
      <c r="G130" s="253" t="str">
        <f t="shared" si="0"/>
        <v>N</v>
      </c>
      <c r="H130" s="252">
        <v>0</v>
      </c>
      <c r="I130" s="253">
        <f t="shared" si="30"/>
        <v>0</v>
      </c>
      <c r="J130" s="253" t="str">
        <f t="shared" si="1"/>
        <v>N</v>
      </c>
      <c r="K130" s="317">
        <v>10</v>
      </c>
      <c r="L130" s="254">
        <v>7</v>
      </c>
      <c r="M130" s="254">
        <f t="shared" si="31"/>
        <v>3</v>
      </c>
      <c r="N130" s="256" t="str">
        <f t="shared" si="48"/>
        <v>Y</v>
      </c>
      <c r="O130" s="254">
        <v>3</v>
      </c>
      <c r="P130" s="254">
        <f t="shared" si="33"/>
        <v>3</v>
      </c>
      <c r="Q130" s="257" t="str">
        <f t="shared" si="49"/>
        <v>Y</v>
      </c>
      <c r="R130" s="315">
        <v>8</v>
      </c>
      <c r="S130" s="254">
        <v>6</v>
      </c>
      <c r="T130" s="253">
        <f t="shared" si="2"/>
        <v>0</v>
      </c>
      <c r="U130" s="253" t="str">
        <f t="shared" si="3"/>
        <v>N</v>
      </c>
      <c r="V130" s="291">
        <v>2</v>
      </c>
      <c r="W130" s="253">
        <f t="shared" si="35"/>
        <v>3</v>
      </c>
      <c r="X130" s="253" t="str">
        <f t="shared" si="4"/>
        <v>Y</v>
      </c>
      <c r="Y130" s="317">
        <v>10</v>
      </c>
      <c r="Z130" s="254">
        <v>4</v>
      </c>
      <c r="AA130" s="254">
        <f t="shared" si="36"/>
        <v>3</v>
      </c>
      <c r="AB130" s="254" t="str">
        <f t="shared" si="37"/>
        <v>Y</v>
      </c>
      <c r="AC130" s="253">
        <f t="shared" si="47"/>
        <v>6</v>
      </c>
      <c r="AD130" s="254">
        <f t="shared" si="38"/>
        <v>3</v>
      </c>
      <c r="AE130" s="255" t="str">
        <f t="shared" si="5"/>
        <v>Y</v>
      </c>
      <c r="AF130" s="315">
        <v>3</v>
      </c>
      <c r="AG130" s="254">
        <v>3</v>
      </c>
      <c r="AH130" s="253">
        <f t="shared" si="39"/>
        <v>0</v>
      </c>
      <c r="AI130" s="253" t="str">
        <f t="shared" si="6"/>
        <v>N</v>
      </c>
      <c r="AJ130" s="254">
        <v>0</v>
      </c>
      <c r="AK130" s="253">
        <f t="shared" si="40"/>
        <v>0</v>
      </c>
      <c r="AL130" s="253" t="str">
        <f t="shared" si="7"/>
        <v>N</v>
      </c>
      <c r="AM130" s="317">
        <v>18</v>
      </c>
      <c r="AN130" s="253">
        <v>8</v>
      </c>
      <c r="AO130" s="254">
        <f t="shared" si="8"/>
        <v>3</v>
      </c>
      <c r="AP130" s="254" t="str">
        <f t="shared" si="41"/>
        <v>Y</v>
      </c>
      <c r="AQ130" s="253">
        <f t="shared" si="44"/>
        <v>10</v>
      </c>
      <c r="AR130" s="254">
        <f t="shared" si="42"/>
        <v>3</v>
      </c>
      <c r="AS130" s="255" t="str">
        <f t="shared" si="43"/>
        <v>Y</v>
      </c>
      <c r="AT130" s="326">
        <v>2</v>
      </c>
      <c r="AU130" s="254">
        <f t="shared" si="45"/>
        <v>0</v>
      </c>
      <c r="AV130" s="257" t="str">
        <f>IF(AU130="NA","NA",IF(AU130=3,"Y","N"))</f>
        <v>N</v>
      </c>
    </row>
    <row r="131" spans="1:48" s="2" customFormat="1" ht="21" customHeight="1" thickBot="1">
      <c r="A131" s="251">
        <v>122</v>
      </c>
      <c r="B131" s="302" t="s">
        <v>549</v>
      </c>
      <c r="C131" s="290" t="s">
        <v>487</v>
      </c>
      <c r="D131" s="315">
        <v>7</v>
      </c>
      <c r="E131" s="252">
        <v>6</v>
      </c>
      <c r="F131" s="253">
        <f t="shared" si="29"/>
        <v>1</v>
      </c>
      <c r="G131" s="253" t="str">
        <f t="shared" si="0"/>
        <v>N</v>
      </c>
      <c r="H131" s="252">
        <v>1</v>
      </c>
      <c r="I131" s="253">
        <f t="shared" si="30"/>
        <v>0</v>
      </c>
      <c r="J131" s="253" t="str">
        <f t="shared" si="1"/>
        <v>N</v>
      </c>
      <c r="K131" s="317">
        <v>7</v>
      </c>
      <c r="L131" s="254">
        <v>5</v>
      </c>
      <c r="M131" s="254">
        <f t="shared" si="31"/>
        <v>3</v>
      </c>
      <c r="N131" s="256" t="str">
        <f t="shared" si="48"/>
        <v>Y</v>
      </c>
      <c r="O131" s="254">
        <v>2</v>
      </c>
      <c r="P131" s="254">
        <f t="shared" si="33"/>
        <v>3</v>
      </c>
      <c r="Q131" s="257" t="str">
        <f t="shared" si="49"/>
        <v>Y</v>
      </c>
      <c r="R131" s="315">
        <v>12</v>
      </c>
      <c r="S131" s="254">
        <v>7</v>
      </c>
      <c r="T131" s="253">
        <f t="shared" si="2"/>
        <v>3</v>
      </c>
      <c r="U131" s="253" t="str">
        <f t="shared" si="3"/>
        <v>Y</v>
      </c>
      <c r="V131" s="291">
        <v>5</v>
      </c>
      <c r="W131" s="253">
        <f t="shared" si="35"/>
        <v>3</v>
      </c>
      <c r="X131" s="253" t="str">
        <f t="shared" si="4"/>
        <v>Y</v>
      </c>
      <c r="Y131" s="317">
        <v>5</v>
      </c>
      <c r="Z131" s="254">
        <v>1</v>
      </c>
      <c r="AA131" s="254">
        <f t="shared" si="36"/>
        <v>0</v>
      </c>
      <c r="AB131" s="254" t="str">
        <f t="shared" si="37"/>
        <v>N</v>
      </c>
      <c r="AC131" s="253">
        <f t="shared" si="47"/>
        <v>4</v>
      </c>
      <c r="AD131" s="254">
        <f t="shared" si="38"/>
        <v>3</v>
      </c>
      <c r="AE131" s="255" t="str">
        <f t="shared" si="5"/>
        <v>Y</v>
      </c>
      <c r="AF131" s="315">
        <v>18</v>
      </c>
      <c r="AG131" s="254">
        <v>10</v>
      </c>
      <c r="AH131" s="253">
        <f t="shared" si="39"/>
        <v>3</v>
      </c>
      <c r="AI131" s="253" t="str">
        <f t="shared" si="6"/>
        <v>Y</v>
      </c>
      <c r="AJ131" s="254">
        <v>8</v>
      </c>
      <c r="AK131" s="253">
        <f t="shared" si="40"/>
        <v>3</v>
      </c>
      <c r="AL131" s="253" t="str">
        <f t="shared" si="7"/>
        <v>Y</v>
      </c>
      <c r="AM131" s="317">
        <v>17</v>
      </c>
      <c r="AN131" s="253">
        <v>10</v>
      </c>
      <c r="AO131" s="254">
        <f t="shared" si="8"/>
        <v>3</v>
      </c>
      <c r="AP131" s="254" t="str">
        <f t="shared" si="41"/>
        <v>Y</v>
      </c>
      <c r="AQ131" s="253">
        <f t="shared" si="44"/>
        <v>7</v>
      </c>
      <c r="AR131" s="254">
        <f t="shared" si="42"/>
        <v>3</v>
      </c>
      <c r="AS131" s="255" t="str">
        <f t="shared" si="43"/>
        <v>Y</v>
      </c>
      <c r="AT131" s="324">
        <v>18</v>
      </c>
      <c r="AU131" s="254">
        <f t="shared" si="45"/>
        <v>0</v>
      </c>
      <c r="AV131" s="257" t="str">
        <f>IF(AU131="NA","NA",IF(AU131=3,"Y","N"))</f>
        <v>N</v>
      </c>
    </row>
    <row r="132" spans="1:48" ht="21" customHeight="1">
      <c r="A132" s="347"/>
      <c r="B132" s="348"/>
      <c r="C132" s="349"/>
      <c r="D132" s="258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5"/>
      <c r="R132" s="258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5"/>
      <c r="AF132" s="258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5"/>
      <c r="AT132" s="259"/>
      <c r="AU132" s="5"/>
      <c r="AV132" s="6"/>
    </row>
    <row r="133" spans="1:48" s="263" customFormat="1" ht="21" customHeight="1">
      <c r="A133" s="337" t="s">
        <v>108</v>
      </c>
      <c r="B133" s="338"/>
      <c r="C133" s="339"/>
      <c r="D133" s="260"/>
      <c r="E133" s="261" t="s">
        <v>94</v>
      </c>
      <c r="F133" s="261"/>
      <c r="G133" s="261"/>
      <c r="H133" s="261" t="s">
        <v>95</v>
      </c>
      <c r="I133" s="261"/>
      <c r="J133" s="261"/>
      <c r="K133" s="261"/>
      <c r="L133" s="261"/>
      <c r="M133" s="261"/>
      <c r="N133" s="261"/>
      <c r="O133" s="261"/>
      <c r="P133" s="261"/>
      <c r="Q133" s="262"/>
      <c r="R133" s="260"/>
      <c r="S133" s="261" t="s">
        <v>95</v>
      </c>
      <c r="T133" s="261"/>
      <c r="U133" s="261"/>
      <c r="V133" s="261" t="s">
        <v>96</v>
      </c>
      <c r="W133" s="261"/>
      <c r="X133" s="261"/>
      <c r="Y133" s="261"/>
      <c r="Z133" s="261"/>
      <c r="AA133" s="261"/>
      <c r="AB133" s="261"/>
      <c r="AC133" s="261"/>
      <c r="AD133" s="261"/>
      <c r="AE133" s="262"/>
      <c r="AF133" s="260"/>
      <c r="AG133" s="261" t="s">
        <v>97</v>
      </c>
      <c r="AH133" s="261"/>
      <c r="AI133" s="261"/>
      <c r="AJ133" s="261" t="s">
        <v>98</v>
      </c>
      <c r="AK133" s="261"/>
      <c r="AL133" s="261"/>
      <c r="AM133" s="261"/>
      <c r="AN133" s="261"/>
      <c r="AO133" s="261"/>
      <c r="AP133" s="261"/>
      <c r="AQ133" s="261" t="s">
        <v>98</v>
      </c>
      <c r="AR133" s="261"/>
      <c r="AS133" s="262"/>
      <c r="AT133" s="260" t="s">
        <v>114</v>
      </c>
      <c r="AU133" s="261"/>
      <c r="AV133" s="262"/>
    </row>
    <row r="134" spans="1:48" s="263" customFormat="1" ht="21" customHeight="1">
      <c r="A134" s="337" t="s">
        <v>112</v>
      </c>
      <c r="B134" s="338"/>
      <c r="C134" s="339"/>
      <c r="D134" s="260"/>
      <c r="E134" s="261"/>
      <c r="F134" s="261">
        <f>COUNTIF(F10:F131,"NA")</f>
        <v>0</v>
      </c>
      <c r="G134" s="261"/>
      <c r="H134" s="261"/>
      <c r="I134" s="261">
        <f>COUNTIF(I10:I131,"NA")</f>
        <v>0</v>
      </c>
      <c r="J134" s="261"/>
      <c r="K134" s="261"/>
      <c r="L134" s="261"/>
      <c r="M134" s="261">
        <f>COUNTIF(M10:M131,"NA")</f>
        <v>0</v>
      </c>
      <c r="N134" s="261"/>
      <c r="O134" s="261"/>
      <c r="P134" s="261">
        <f>COUNTIF(P10:P131,"NA")</f>
        <v>0</v>
      </c>
      <c r="Q134" s="262"/>
      <c r="R134" s="260"/>
      <c r="S134" s="261"/>
      <c r="T134" s="261">
        <f>COUNTIF(T10:T131,"NA")</f>
        <v>0</v>
      </c>
      <c r="U134" s="261"/>
      <c r="V134" s="261"/>
      <c r="W134" s="261">
        <f>COUNTIF(W10:W131,"NA")</f>
        <v>0</v>
      </c>
      <c r="X134" s="261"/>
      <c r="Y134" s="261"/>
      <c r="Z134" s="261"/>
      <c r="AA134" s="261">
        <f>COUNTIF(AB10:AB131,"NA")</f>
        <v>0</v>
      </c>
      <c r="AB134" s="261"/>
      <c r="AC134" s="261"/>
      <c r="AD134" s="261">
        <f>COUNTIF(AD10:AD131,"NA")</f>
        <v>0</v>
      </c>
      <c r="AE134" s="262"/>
      <c r="AF134" s="260"/>
      <c r="AG134" s="261"/>
      <c r="AH134" s="261">
        <f>COUNTIF(AH10:AH131,"NA")</f>
        <v>0</v>
      </c>
      <c r="AI134" s="261"/>
      <c r="AJ134" s="261"/>
      <c r="AK134" s="261">
        <f>COUNTIF(AK10:AK131,"NA")</f>
        <v>0</v>
      </c>
      <c r="AL134" s="261"/>
      <c r="AM134" s="261"/>
      <c r="AN134" s="261"/>
      <c r="AO134" s="261">
        <f>COUNTIF(AP10:AP131,"NA")</f>
        <v>0</v>
      </c>
      <c r="AP134" s="261"/>
      <c r="AQ134" s="261"/>
      <c r="AR134" s="261">
        <f>COUNTIF(AR10:AR131,"NA")</f>
        <v>0</v>
      </c>
      <c r="AS134" s="262"/>
      <c r="AT134" s="260">
        <f>COUNTIF(AU10:AU131,"NA")</f>
        <v>1</v>
      </c>
      <c r="AU134" s="261"/>
      <c r="AV134" s="262"/>
    </row>
    <row r="135" spans="1:48" s="263" customFormat="1" ht="21" customHeight="1">
      <c r="A135" s="337" t="s">
        <v>109</v>
      </c>
      <c r="B135" s="338"/>
      <c r="C135" s="339"/>
      <c r="D135" s="260"/>
      <c r="E135" s="261"/>
      <c r="F135" s="261">
        <f aca="true" t="array" ref="F135">AVERAGE(IF(ISNUMBER(F10:F131),F10:F131))</f>
        <v>2.098360655737705</v>
      </c>
      <c r="G135" s="261">
        <f>COUNTIF(G10:G131,"Y")</f>
        <v>73</v>
      </c>
      <c r="H135" s="261"/>
      <c r="I135" s="261">
        <f aca="true" t="array" ref="I135">AVERAGE(IF(ISNUMBER(I10:I131),I10:I131))</f>
        <v>1.721311475409836</v>
      </c>
      <c r="J135" s="261">
        <f>COUNTIF(J10:J131,"Y")</f>
        <v>64</v>
      </c>
      <c r="K135" s="261"/>
      <c r="L135" s="261"/>
      <c r="M135" s="261">
        <f aca="true" t="array" ref="M135">AVERAGE(IF(ISNUMBER(M10:M131),M10:M131))</f>
        <v>2.9754098360655736</v>
      </c>
      <c r="N135" s="261">
        <f>COUNTIF(N10:N131,"Y")</f>
        <v>121</v>
      </c>
      <c r="O135" s="261"/>
      <c r="P135" s="261">
        <f aca="true" t="array" ref="P135">AVERAGE(IF(ISNUMBER(P10:P131),P10:P131))</f>
        <v>2.9262295081967213</v>
      </c>
      <c r="Q135" s="262">
        <f>COUNTIF(Q10:Q131,"Y")</f>
        <v>119</v>
      </c>
      <c r="R135" s="260"/>
      <c r="S135" s="261"/>
      <c r="T135" s="261">
        <f aca="true" t="array" ref="T135">AVERAGE(IF(ISNUMBER(T10:T131),T10:T131))</f>
        <v>1.3524590163934427</v>
      </c>
      <c r="U135" s="261">
        <f>COUNTIF(U10:U131,"Y")</f>
        <v>52</v>
      </c>
      <c r="V135" s="261"/>
      <c r="W135" s="261">
        <f aca="true" t="array" ref="W135">AVERAGE(IF(ISNUMBER(W10:W131),W10:W131))</f>
        <v>2.4754098360655736</v>
      </c>
      <c r="X135" s="261">
        <f>COUNTIF(X10:X131,"Y")</f>
        <v>98</v>
      </c>
      <c r="Y135" s="261"/>
      <c r="Z135" s="261"/>
      <c r="AA135" s="261">
        <f aca="true" t="array" ref="AA135">AVERAGE(IF(ISNUMBER(AA10:AA131),AA10:AA131))</f>
        <v>2.80327868852459</v>
      </c>
      <c r="AB135" s="261">
        <f>COUNTIF(AB10:AB131,"Y")</f>
        <v>114</v>
      </c>
      <c r="AC135" s="261"/>
      <c r="AD135" s="261">
        <f aca="true" t="array" ref="AD135">AVERAGE(IF(ISNUMBER(AD10:AD131),AD10:AD131))</f>
        <v>2.9754098360655736</v>
      </c>
      <c r="AE135" s="262">
        <f>COUNTIF(AE10:AE131,"Y")</f>
        <v>121</v>
      </c>
      <c r="AF135" s="260"/>
      <c r="AG135" s="261"/>
      <c r="AH135" s="261">
        <f aca="true" t="array" ref="AH135">AVERAGE(IF(ISNUMBER(AH10:AH131),AH10:AH131))</f>
        <v>2.4836065573770494</v>
      </c>
      <c r="AI135" s="261">
        <f>COUNTIF(AI10:AI131,"Y")</f>
        <v>100</v>
      </c>
      <c r="AJ135" s="261"/>
      <c r="AK135" s="261">
        <f aca="true" t="array" ref="AK135">AVERAGE(IF(ISNUMBER(AK10:AK131),AK10:AK131))</f>
        <v>2.0163934426229506</v>
      </c>
      <c r="AL135" s="261">
        <f>COUNTIF(AL10:AL131,"Y")</f>
        <v>77</v>
      </c>
      <c r="AM135" s="261"/>
      <c r="AN135" s="261"/>
      <c r="AO135" s="261">
        <f aca="true" t="array" ref="AO135">AVERAGE(IF(ISNUMBER(AO10:AO131),AO10:AO131))</f>
        <v>2.901639344262295</v>
      </c>
      <c r="AP135" s="261">
        <f>COUNTIF(AP10:AP131,"Y")</f>
        <v>118</v>
      </c>
      <c r="AQ135" s="261"/>
      <c r="AR135" s="261">
        <f aca="true" t="array" ref="AR135">AVERAGE(IF(ISNUMBER(AR10:AR131),AR10:AR131))</f>
        <v>2.901639344262295</v>
      </c>
      <c r="AS135" s="262">
        <f>COUNTIF(AS10:AS131,"Y")</f>
        <v>118</v>
      </c>
      <c r="AT135" s="260"/>
      <c r="AU135" s="261">
        <f aca="true" t="array" ref="AU135">AVERAGE(IF(ISNUMBER(AU10:AU131),AU10:AU131))</f>
        <v>1.884297520661157</v>
      </c>
      <c r="AV135" s="262">
        <f>COUNTIF(AV10:AV131,"Y")</f>
        <v>65</v>
      </c>
    </row>
    <row r="136" spans="1:48" s="263" customFormat="1" ht="21" customHeight="1">
      <c r="A136" s="337" t="s">
        <v>110</v>
      </c>
      <c r="B136" s="338"/>
      <c r="C136" s="339"/>
      <c r="D136" s="260"/>
      <c r="E136" s="261"/>
      <c r="F136" s="261"/>
      <c r="G136" s="264">
        <f>(G135/($B$140-F134))*100</f>
        <v>59.83606557377049</v>
      </c>
      <c r="H136" s="261"/>
      <c r="I136" s="261"/>
      <c r="J136" s="264">
        <f>(J135/($B$140-I134))*100</f>
        <v>52.459016393442624</v>
      </c>
      <c r="K136" s="261"/>
      <c r="L136" s="261"/>
      <c r="M136" s="261"/>
      <c r="N136" s="264">
        <f>(N135/($B$140-M134))*100</f>
        <v>99.18032786885246</v>
      </c>
      <c r="O136" s="261"/>
      <c r="P136" s="261"/>
      <c r="Q136" s="265">
        <f>(Q135/($B$140-P134))*100</f>
        <v>97.54098360655738</v>
      </c>
      <c r="R136" s="260"/>
      <c r="S136" s="261"/>
      <c r="T136" s="261"/>
      <c r="U136" s="264">
        <f>(U135/($B$140-T134))*100</f>
        <v>42.62295081967213</v>
      </c>
      <c r="V136" s="261"/>
      <c r="W136" s="261"/>
      <c r="X136" s="264">
        <f>(X135/($B$140-W134))*100</f>
        <v>80.32786885245902</v>
      </c>
      <c r="Y136" s="261"/>
      <c r="Z136" s="261"/>
      <c r="AA136" s="261"/>
      <c r="AB136" s="264">
        <f>(AB135/($B$140-AA134))*100</f>
        <v>93.44262295081968</v>
      </c>
      <c r="AC136" s="261"/>
      <c r="AD136" s="261"/>
      <c r="AE136" s="265">
        <f>(AE135/($B$140-AD134))*100</f>
        <v>99.18032786885246</v>
      </c>
      <c r="AF136" s="260"/>
      <c r="AG136" s="261"/>
      <c r="AH136" s="261"/>
      <c r="AI136" s="264">
        <f>(AI135/($B$140-AH134))*100</f>
        <v>81.9672131147541</v>
      </c>
      <c r="AJ136" s="261"/>
      <c r="AK136" s="261"/>
      <c r="AL136" s="264">
        <f>(AL135/($B$140-AK134))*100</f>
        <v>63.114754098360656</v>
      </c>
      <c r="AM136" s="261"/>
      <c r="AN136" s="261"/>
      <c r="AO136" s="261"/>
      <c r="AP136" s="264">
        <f>(AP135/($B$140-AO134))*100</f>
        <v>96.72131147540983</v>
      </c>
      <c r="AQ136" s="261"/>
      <c r="AR136" s="261"/>
      <c r="AS136" s="265">
        <f>(AS135/($B$140-AR134))*100</f>
        <v>96.72131147540983</v>
      </c>
      <c r="AT136" s="260"/>
      <c r="AU136" s="261"/>
      <c r="AV136" s="265">
        <f>(AV135/(B140-AT134))*100</f>
        <v>53.71900826446281</v>
      </c>
    </row>
    <row r="137" spans="1:48" s="263" customFormat="1" ht="21" customHeight="1">
      <c r="A137" s="337" t="s">
        <v>121</v>
      </c>
      <c r="B137" s="338"/>
      <c r="C137" s="339"/>
      <c r="D137" s="260"/>
      <c r="E137" s="261"/>
      <c r="F137" s="261"/>
      <c r="G137" s="266">
        <f>IF(G136&gt;=50,3,IF(G136&gt;=45,2,IF(G136&gt;=40,1,0)))</f>
        <v>3</v>
      </c>
      <c r="H137" s="261"/>
      <c r="I137" s="261"/>
      <c r="J137" s="266">
        <f>IF(J136&gt;=50,3,IF(J136&gt;=45,2,IF(J136&gt;=40,1,0)))</f>
        <v>3</v>
      </c>
      <c r="K137" s="261"/>
      <c r="L137" s="261"/>
      <c r="M137" s="261"/>
      <c r="N137" s="266">
        <f>IF(N136&gt;=50,3,IF(N136&gt;=45,2,IF(N136&gt;=40,1,0)))</f>
        <v>3</v>
      </c>
      <c r="O137" s="261"/>
      <c r="P137" s="261"/>
      <c r="Q137" s="267">
        <f>IF(Q136&gt;=50,3,IF(Q136&gt;=45,2,IF(Q136&gt;=40,1,0)))</f>
        <v>3</v>
      </c>
      <c r="R137" s="260"/>
      <c r="S137" s="261"/>
      <c r="T137" s="261"/>
      <c r="U137" s="266">
        <f>IF(U136&gt;=50,3,IF(U136&gt;=45,2,IF(U136&gt;=40,1,0)))</f>
        <v>1</v>
      </c>
      <c r="V137" s="261"/>
      <c r="W137" s="261"/>
      <c r="X137" s="266">
        <f>IF(X136&gt;=50,3,IF(X136&gt;=45,2,IF(X136&gt;=40,1,0)))</f>
        <v>3</v>
      </c>
      <c r="Y137" s="261"/>
      <c r="Z137" s="261"/>
      <c r="AA137" s="261"/>
      <c r="AB137" s="266">
        <f>IF(AB136&gt;=50,3,IF(AB136&gt;=45,2,IF(AB136&gt;=40,1,0)))</f>
        <v>3</v>
      </c>
      <c r="AC137" s="261"/>
      <c r="AD137" s="261"/>
      <c r="AE137" s="267">
        <f>IF(AE136&gt;=50,3,IF(AE136&gt;=45,2,IF(AE136&gt;=40,1,0)))</f>
        <v>3</v>
      </c>
      <c r="AF137" s="260"/>
      <c r="AG137" s="261"/>
      <c r="AH137" s="261"/>
      <c r="AI137" s="266">
        <f>IF(AI136&gt;=50,3,IF(AI136&gt;=45,2,IF(AI136&gt;=40,1,0)))</f>
        <v>3</v>
      </c>
      <c r="AJ137" s="261"/>
      <c r="AK137" s="261"/>
      <c r="AL137" s="266">
        <f>IF(AL136&gt;=50,3,IF(AL136&gt;=45,2,IF(AL136&gt;=40,1,0)))</f>
        <v>3</v>
      </c>
      <c r="AM137" s="261"/>
      <c r="AN137" s="261"/>
      <c r="AO137" s="261"/>
      <c r="AP137" s="266">
        <f>IF(AP136&gt;=50,3,IF(AP136&gt;=45,2,IF(AP136&gt;=40,1,0)))</f>
        <v>3</v>
      </c>
      <c r="AQ137" s="261"/>
      <c r="AR137" s="261"/>
      <c r="AS137" s="267">
        <f>IF(AS136&gt;=50,3,IF(AS136&gt;=45,2,IF(AS136&gt;=40,1,0)))</f>
        <v>3</v>
      </c>
      <c r="AT137" s="260"/>
      <c r="AU137" s="261"/>
      <c r="AV137" s="267">
        <f>IF(AV136&gt;=50,3,IF(AV136&gt;=45,2,IF(AV136&gt;=40,1,0)))</f>
        <v>3</v>
      </c>
    </row>
    <row r="138" spans="1:48" s="272" customFormat="1" ht="21" customHeight="1" thickBot="1">
      <c r="A138" s="340"/>
      <c r="B138" s="341"/>
      <c r="C138" s="342"/>
      <c r="D138" s="268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70"/>
      <c r="P138" s="269"/>
      <c r="Q138" s="271"/>
      <c r="R138" s="268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71"/>
      <c r="AF138" s="268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71"/>
      <c r="AT138" s="268"/>
      <c r="AU138" s="269"/>
      <c r="AV138" s="271"/>
    </row>
    <row r="139" ht="21" customHeight="1" thickBot="1"/>
    <row r="140" spans="1:33" ht="64.5" customHeight="1" thickBot="1">
      <c r="A140" s="11" t="s">
        <v>224</v>
      </c>
      <c r="B140" s="11">
        <f>COUNTA(B10:B131)</f>
        <v>122</v>
      </c>
      <c r="D140" s="3"/>
      <c r="R140" s="3"/>
      <c r="S140" s="4"/>
      <c r="T140" s="273" t="s">
        <v>108</v>
      </c>
      <c r="U140" s="274" t="s">
        <v>113</v>
      </c>
      <c r="V140" s="275" t="s">
        <v>114</v>
      </c>
      <c r="W140" s="276" t="s">
        <v>225</v>
      </c>
      <c r="X140" s="275" t="s">
        <v>115</v>
      </c>
      <c r="Y140" s="276" t="s">
        <v>226</v>
      </c>
      <c r="AB140" s="277"/>
      <c r="AF140" s="3"/>
      <c r="AG140" s="4"/>
    </row>
    <row r="141" spans="4:33" ht="21" customHeight="1">
      <c r="D141" s="3"/>
      <c r="R141" s="3"/>
      <c r="S141" s="4"/>
      <c r="T141" s="278" t="s">
        <v>94</v>
      </c>
      <c r="U141" s="279">
        <f>AVERAGE(G136,N136)</f>
        <v>79.50819672131148</v>
      </c>
      <c r="V141" s="280">
        <f>$AV$136</f>
        <v>53.71900826446281</v>
      </c>
      <c r="W141" s="280">
        <f>0.5*(U141+V141)</f>
        <v>66.61360249288714</v>
      </c>
      <c r="X141" s="254">
        <f>IF(W141&gt;=50,3,IF(W141&gt;=45,2,IF(W141&gt;=40,1,0)))</f>
        <v>3</v>
      </c>
      <c r="Y141" s="254">
        <v>3</v>
      </c>
      <c r="AF141" s="3"/>
      <c r="AG141" s="4"/>
    </row>
    <row r="142" spans="4:33" ht="21" customHeight="1">
      <c r="D142" s="3"/>
      <c r="R142" s="3"/>
      <c r="S142" s="4"/>
      <c r="T142" s="281" t="s">
        <v>95</v>
      </c>
      <c r="U142" s="282">
        <f>AVERAGE(J136,Q136,U136,AB136)</f>
        <v>71.51639344262296</v>
      </c>
      <c r="V142" s="283">
        <f>$AV$136</f>
        <v>53.71900826446281</v>
      </c>
      <c r="W142" s="283">
        <f>0.5*(U142+V142)</f>
        <v>62.617700853542885</v>
      </c>
      <c r="X142" s="256">
        <f>IF(W142&gt;=50,3,IF(W142&gt;=45,2,IF(W142&gt;=40,1,0)))</f>
        <v>3</v>
      </c>
      <c r="Y142" s="256">
        <v>3</v>
      </c>
      <c r="AF142" s="3"/>
      <c r="AG142" s="4"/>
    </row>
    <row r="143" spans="4:33" ht="21" customHeight="1">
      <c r="D143" s="3"/>
      <c r="R143" s="3"/>
      <c r="S143" s="4"/>
      <c r="T143" s="281" t="s">
        <v>96</v>
      </c>
      <c r="U143" s="282">
        <f>AVERAGE(X136,AE136)</f>
        <v>89.75409836065575</v>
      </c>
      <c r="V143" s="283">
        <f>$AV$136</f>
        <v>53.71900826446281</v>
      </c>
      <c r="W143" s="283">
        <f>0.5*(U143+V143)</f>
        <v>71.73655331255928</v>
      </c>
      <c r="X143" s="256">
        <f>IF(W143&gt;=50,3,IF(W143&gt;=45,2,IF(W143&gt;=40,1,0)))</f>
        <v>3</v>
      </c>
      <c r="Y143" s="256">
        <v>3</v>
      </c>
      <c r="AF143" s="3"/>
      <c r="AG143" s="4"/>
    </row>
    <row r="144" spans="4:33" ht="21" customHeight="1">
      <c r="D144" s="3"/>
      <c r="R144" s="3"/>
      <c r="S144" s="4"/>
      <c r="T144" s="281" t="s">
        <v>97</v>
      </c>
      <c r="U144" s="282">
        <f>AVERAGE(AI136,AP136)</f>
        <v>89.34426229508196</v>
      </c>
      <c r="V144" s="283">
        <f>$AV$136</f>
        <v>53.71900826446281</v>
      </c>
      <c r="W144" s="283">
        <f>0.5*(U144+V144)</f>
        <v>71.53163527977239</v>
      </c>
      <c r="X144" s="256">
        <f>IF(W144&gt;=50,3,IF(W144&gt;=45,2,IF(W144&gt;=40,1,0)))</f>
        <v>3</v>
      </c>
      <c r="Y144" s="256">
        <v>3</v>
      </c>
      <c r="AF144" s="3"/>
      <c r="AG144" s="4"/>
    </row>
    <row r="145" spans="4:33" ht="21" customHeight="1" thickBot="1">
      <c r="D145" s="3"/>
      <c r="R145" s="3"/>
      <c r="S145" s="4"/>
      <c r="T145" s="281" t="s">
        <v>98</v>
      </c>
      <c r="U145" s="282">
        <f>AVERAGE(AL136,AS136)</f>
        <v>79.91803278688525</v>
      </c>
      <c r="V145" s="283">
        <f>$AV$136</f>
        <v>53.71900826446281</v>
      </c>
      <c r="W145" s="283">
        <f>0.5*(U145+V145)</f>
        <v>66.81852052567403</v>
      </c>
      <c r="X145" s="256">
        <f>IF(W145&gt;=50,3,IF(W145&gt;=45,2,IF(W145&gt;=40,1,0)))</f>
        <v>3</v>
      </c>
      <c r="Y145" s="256">
        <v>3</v>
      </c>
      <c r="AF145" s="3"/>
      <c r="AG145" s="4"/>
    </row>
    <row r="146" spans="4:33" ht="20.25" customHeight="1" thickBot="1">
      <c r="D146" s="3"/>
      <c r="R146" s="3"/>
      <c r="S146" s="4"/>
      <c r="T146" s="181" t="s">
        <v>116</v>
      </c>
      <c r="U146" s="182">
        <f>AVERAGE(U141:U145)</f>
        <v>82.00819672131148</v>
      </c>
      <c r="V146" s="33">
        <f>AVERAGE(V141:V145)</f>
        <v>53.71900826446281</v>
      </c>
      <c r="W146" s="33">
        <f>AVERAGE(W141:W145)</f>
        <v>67.86360249288715</v>
      </c>
      <c r="X146" s="33">
        <f>AVERAGE(X141:X145)</f>
        <v>3</v>
      </c>
      <c r="Y146" s="33">
        <f>AVERAGE(Y141:Y145)</f>
        <v>3</v>
      </c>
      <c r="AB146" s="277"/>
      <c r="AF146" s="3"/>
      <c r="AG146" s="4"/>
    </row>
    <row r="147" spans="4:33" ht="4.5" customHeight="1" hidden="1">
      <c r="D147" s="3"/>
      <c r="R147" s="3"/>
      <c r="S147" s="4"/>
      <c r="AF147" s="3"/>
      <c r="AG147" s="4"/>
    </row>
    <row r="148" spans="19:33" ht="21" customHeight="1">
      <c r="S148" s="4"/>
      <c r="AF148" s="3"/>
      <c r="AG148" s="4"/>
    </row>
    <row r="149" spans="19:33" ht="21" customHeight="1">
      <c r="S149" s="4"/>
      <c r="AF149" s="3"/>
      <c r="AG149" s="4"/>
    </row>
    <row r="150" spans="4:33" ht="21" customHeight="1">
      <c r="D150" s="3"/>
      <c r="S150" s="4"/>
      <c r="AF150" s="3"/>
      <c r="AG150" s="4"/>
    </row>
    <row r="151" spans="4:33" ht="21" customHeight="1">
      <c r="D151" s="3"/>
      <c r="S151" s="4"/>
      <c r="AF151" s="3"/>
      <c r="AG151" s="4"/>
    </row>
    <row r="152" spans="4:33" ht="21" customHeight="1">
      <c r="D152" s="3"/>
      <c r="S152" s="4"/>
      <c r="AF152" s="3"/>
      <c r="AG152" s="4"/>
    </row>
    <row r="153" spans="4:33" ht="21" customHeight="1">
      <c r="D153" s="3"/>
      <c r="S153" s="4"/>
      <c r="AF153" s="3"/>
      <c r="AG153" s="4"/>
    </row>
    <row r="154" spans="4:33" ht="21" customHeight="1">
      <c r="D154" s="3"/>
      <c r="S154" s="4"/>
      <c r="AF154" s="3"/>
      <c r="AG154" s="4"/>
    </row>
    <row r="155" spans="4:33" ht="21" customHeight="1">
      <c r="D155" s="3"/>
      <c r="R155" s="3"/>
      <c r="S155" s="4"/>
      <c r="AF155" s="3"/>
      <c r="AG155" s="4"/>
    </row>
    <row r="156" spans="4:33" ht="21" customHeight="1">
      <c r="D156" s="3"/>
      <c r="R156" s="3"/>
      <c r="S156" s="4"/>
      <c r="AF156" s="3"/>
      <c r="AG156" s="4"/>
    </row>
    <row r="157" spans="4:33" ht="21" customHeight="1">
      <c r="D157" s="3"/>
      <c r="R157" s="3"/>
      <c r="S157" s="4"/>
      <c r="AF157" s="3"/>
      <c r="AG157" s="4"/>
    </row>
    <row r="158" spans="4:33" ht="21" customHeight="1">
      <c r="D158" s="3"/>
      <c r="S158" s="4"/>
      <c r="AF158" s="3"/>
      <c r="AG158" s="4"/>
    </row>
    <row r="159" spans="4:33" ht="21" customHeight="1">
      <c r="D159" s="3"/>
      <c r="S159" s="4"/>
      <c r="AF159" s="3"/>
      <c r="AG159" s="4"/>
    </row>
    <row r="160" spans="4:33" ht="21" customHeight="1">
      <c r="D160" s="3"/>
      <c r="S160" s="4"/>
      <c r="AF160" s="3"/>
      <c r="AG160" s="4"/>
    </row>
    <row r="161" spans="16:30" ht="21" customHeight="1">
      <c r="P161" s="4"/>
      <c r="R161" s="3"/>
      <c r="AD161" s="4"/>
    </row>
    <row r="162" spans="4:32" ht="21" customHeight="1">
      <c r="D162" s="3"/>
      <c r="AF162" s="3"/>
    </row>
    <row r="163" spans="4:32" ht="21" customHeight="1">
      <c r="D163" s="3"/>
      <c r="AF163" s="3"/>
    </row>
    <row r="164" spans="4:32" ht="21" customHeight="1">
      <c r="D164" s="3"/>
      <c r="AF164" s="3"/>
    </row>
    <row r="165" spans="4:32" ht="21" customHeight="1">
      <c r="D165" s="3"/>
      <c r="AF165" s="3"/>
    </row>
    <row r="166" spans="4:32" ht="21" customHeight="1">
      <c r="D166" s="3"/>
      <c r="AF166" s="3"/>
    </row>
    <row r="167" spans="4:32" ht="21" customHeight="1">
      <c r="D167" s="3"/>
      <c r="AF167" s="3"/>
    </row>
    <row r="168" spans="4:32" ht="21" customHeight="1" thickBot="1">
      <c r="D168" s="3"/>
      <c r="AF168" s="3"/>
    </row>
    <row r="169" spans="4:32" ht="21" customHeight="1">
      <c r="D169" s="3"/>
      <c r="Q169" s="330" t="s">
        <v>122</v>
      </c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2"/>
      <c r="AF169" s="3"/>
    </row>
    <row r="170" spans="4:32" ht="21" customHeight="1">
      <c r="D170" s="3"/>
      <c r="Q170" s="327" t="s">
        <v>123</v>
      </c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9"/>
      <c r="AF170" s="3"/>
    </row>
    <row r="171" spans="4:32" ht="21" customHeight="1" thickBot="1">
      <c r="D171" s="3"/>
      <c r="Q171" s="295" t="s">
        <v>124</v>
      </c>
      <c r="R171" s="292" t="s">
        <v>125</v>
      </c>
      <c r="S171" s="292" t="s">
        <v>126</v>
      </c>
      <c r="T171" s="292" t="s">
        <v>127</v>
      </c>
      <c r="U171" s="292" t="s">
        <v>128</v>
      </c>
      <c r="V171" s="292" t="s">
        <v>129</v>
      </c>
      <c r="W171" s="292" t="s">
        <v>130</v>
      </c>
      <c r="X171" s="292" t="s">
        <v>131</v>
      </c>
      <c r="Y171" s="292" t="s">
        <v>132</v>
      </c>
      <c r="Z171" s="292" t="s">
        <v>133</v>
      </c>
      <c r="AA171" s="292" t="s">
        <v>134</v>
      </c>
      <c r="AB171" s="292" t="s">
        <v>135</v>
      </c>
      <c r="AC171" s="292" t="s">
        <v>136</v>
      </c>
      <c r="AD171" s="293" t="s">
        <v>251</v>
      </c>
      <c r="AE171" s="296" t="s">
        <v>137</v>
      </c>
      <c r="AF171" s="3"/>
    </row>
    <row r="172" spans="4:32" ht="21" customHeight="1" thickBot="1">
      <c r="D172" s="3"/>
      <c r="Q172" s="295" t="s">
        <v>94</v>
      </c>
      <c r="R172" s="312">
        <v>3</v>
      </c>
      <c r="S172" s="313">
        <v>3</v>
      </c>
      <c r="T172" s="313">
        <v>2</v>
      </c>
      <c r="U172" s="313" t="s">
        <v>550</v>
      </c>
      <c r="V172" s="313" t="s">
        <v>550</v>
      </c>
      <c r="W172" s="313">
        <v>1</v>
      </c>
      <c r="X172" s="313" t="s">
        <v>550</v>
      </c>
      <c r="Y172" s="313" t="s">
        <v>550</v>
      </c>
      <c r="Z172" s="313" t="s">
        <v>550</v>
      </c>
      <c r="AA172" s="313" t="s">
        <v>550</v>
      </c>
      <c r="AB172" s="313" t="s">
        <v>550</v>
      </c>
      <c r="AC172" s="313">
        <v>1</v>
      </c>
      <c r="AD172" s="313">
        <v>3</v>
      </c>
      <c r="AE172" s="313">
        <v>1</v>
      </c>
      <c r="AF172" s="3"/>
    </row>
    <row r="173" spans="4:32" ht="21" customHeight="1" thickBot="1">
      <c r="D173" s="3"/>
      <c r="Q173" s="295" t="s">
        <v>95</v>
      </c>
      <c r="R173" s="312">
        <v>3</v>
      </c>
      <c r="S173" s="313">
        <v>3</v>
      </c>
      <c r="T173" s="313">
        <v>2</v>
      </c>
      <c r="U173" s="313" t="s">
        <v>550</v>
      </c>
      <c r="V173" s="313" t="s">
        <v>550</v>
      </c>
      <c r="W173" s="313">
        <v>1</v>
      </c>
      <c r="X173" s="313" t="s">
        <v>550</v>
      </c>
      <c r="Y173" s="313" t="s">
        <v>550</v>
      </c>
      <c r="Z173" s="313" t="s">
        <v>550</v>
      </c>
      <c r="AA173" s="313" t="s">
        <v>550</v>
      </c>
      <c r="AB173" s="313" t="s">
        <v>550</v>
      </c>
      <c r="AC173" s="313">
        <v>1</v>
      </c>
      <c r="AD173" s="313">
        <v>3</v>
      </c>
      <c r="AE173" s="313">
        <v>1</v>
      </c>
      <c r="AF173" s="3"/>
    </row>
    <row r="174" spans="4:32" ht="21" customHeight="1" thickBot="1">
      <c r="D174" s="3"/>
      <c r="Q174" s="295" t="s">
        <v>96</v>
      </c>
      <c r="R174" s="312">
        <v>3</v>
      </c>
      <c r="S174" s="313">
        <v>2</v>
      </c>
      <c r="T174" s="313">
        <v>2</v>
      </c>
      <c r="U174" s="313" t="s">
        <v>550</v>
      </c>
      <c r="V174" s="313" t="s">
        <v>550</v>
      </c>
      <c r="W174" s="313">
        <v>1</v>
      </c>
      <c r="X174" s="313" t="s">
        <v>550</v>
      </c>
      <c r="Y174" s="313" t="s">
        <v>550</v>
      </c>
      <c r="Z174" s="313" t="s">
        <v>550</v>
      </c>
      <c r="AA174" s="313" t="s">
        <v>550</v>
      </c>
      <c r="AB174" s="313" t="s">
        <v>550</v>
      </c>
      <c r="AC174" s="313">
        <v>1</v>
      </c>
      <c r="AD174" s="313">
        <v>3</v>
      </c>
      <c r="AE174" s="313">
        <v>1</v>
      </c>
      <c r="AF174" s="3"/>
    </row>
    <row r="175" spans="4:32" ht="21" customHeight="1" thickBot="1">
      <c r="D175" s="3"/>
      <c r="Q175" s="295" t="s">
        <v>97</v>
      </c>
      <c r="R175" s="312">
        <v>3</v>
      </c>
      <c r="S175" s="313">
        <v>2</v>
      </c>
      <c r="T175" s="313">
        <v>2</v>
      </c>
      <c r="U175" s="313" t="s">
        <v>550</v>
      </c>
      <c r="V175" s="313" t="s">
        <v>550</v>
      </c>
      <c r="W175" s="313">
        <v>1</v>
      </c>
      <c r="X175" s="313" t="s">
        <v>550</v>
      </c>
      <c r="Y175" s="313" t="s">
        <v>550</v>
      </c>
      <c r="Z175" s="313" t="s">
        <v>550</v>
      </c>
      <c r="AA175" s="313" t="s">
        <v>550</v>
      </c>
      <c r="AB175" s="313" t="s">
        <v>550</v>
      </c>
      <c r="AC175" s="313">
        <v>1</v>
      </c>
      <c r="AD175" s="313">
        <v>3</v>
      </c>
      <c r="AE175" s="313">
        <v>1</v>
      </c>
      <c r="AF175" s="3"/>
    </row>
    <row r="176" spans="4:32" ht="21" customHeight="1" thickBot="1">
      <c r="D176" s="3"/>
      <c r="Q176" s="295" t="s">
        <v>98</v>
      </c>
      <c r="R176" s="312">
        <v>3</v>
      </c>
      <c r="S176" s="313">
        <v>3</v>
      </c>
      <c r="T176" s="313">
        <v>2</v>
      </c>
      <c r="U176" s="313" t="s">
        <v>550</v>
      </c>
      <c r="V176" s="313" t="s">
        <v>550</v>
      </c>
      <c r="W176" s="313">
        <v>1</v>
      </c>
      <c r="X176" s="313" t="s">
        <v>550</v>
      </c>
      <c r="Y176" s="313" t="s">
        <v>550</v>
      </c>
      <c r="Z176" s="313" t="s">
        <v>550</v>
      </c>
      <c r="AA176" s="313" t="s">
        <v>550</v>
      </c>
      <c r="AB176" s="313" t="s">
        <v>550</v>
      </c>
      <c r="AC176" s="313">
        <v>1</v>
      </c>
      <c r="AD176" s="313">
        <v>3</v>
      </c>
      <c r="AE176" s="313">
        <v>1</v>
      </c>
      <c r="AF176" s="3"/>
    </row>
    <row r="177" spans="4:32" ht="21" customHeight="1" thickBot="1">
      <c r="D177" s="3"/>
      <c r="Q177" s="298" t="s">
        <v>116</v>
      </c>
      <c r="R177" s="299">
        <f>+IF(COUNTIF(R172:R176,"&gt;0"),(SUM(R172:R176)/COUNTIF(R172:R176,"&gt;0")),"_")</f>
        <v>3</v>
      </c>
      <c r="S177" s="299">
        <f aca="true" t="shared" si="50" ref="S177:AE177">+IF(COUNTIF(S172:S176,"&gt;0"),(SUM(S172:S176)/COUNTIF(S172:S176,"&gt;0")),"_")</f>
        <v>2.6</v>
      </c>
      <c r="T177" s="299">
        <f t="shared" si="50"/>
        <v>2</v>
      </c>
      <c r="U177" s="299" t="str">
        <f t="shared" si="50"/>
        <v>_</v>
      </c>
      <c r="V177" s="299" t="str">
        <f t="shared" si="50"/>
        <v>_</v>
      </c>
      <c r="W177" s="299">
        <f t="shared" si="50"/>
        <v>1</v>
      </c>
      <c r="X177" s="299" t="str">
        <f t="shared" si="50"/>
        <v>_</v>
      </c>
      <c r="Y177" s="299" t="str">
        <f t="shared" si="50"/>
        <v>_</v>
      </c>
      <c r="Z177" s="299" t="str">
        <f>+IF(COUNTIF(Z172:Z176,"&gt;0"),(SUM(Z172:Z176)/COUNTIF(Z172:Z176,"&gt;0")),"_")</f>
        <v>_</v>
      </c>
      <c r="AA177" s="299" t="str">
        <f>+IF(COUNTIF(AA172:AA176,"&gt;0"),(SUM(AA172:AA176)/COUNTIF(AA172:AA176,"&gt;0")),"_")</f>
        <v>_</v>
      </c>
      <c r="AB177" s="299" t="str">
        <f t="shared" si="50"/>
        <v>_</v>
      </c>
      <c r="AC177" s="299">
        <f t="shared" si="50"/>
        <v>1</v>
      </c>
      <c r="AD177" s="299">
        <f t="shared" si="50"/>
        <v>3</v>
      </c>
      <c r="AE177" s="300">
        <f t="shared" si="50"/>
        <v>1</v>
      </c>
      <c r="AF177" s="3"/>
    </row>
    <row r="178" spans="4:32" ht="21" customHeight="1" thickBot="1">
      <c r="D178" s="3"/>
      <c r="Q178" s="10"/>
      <c r="R178" s="2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F178" s="3"/>
    </row>
    <row r="179" spans="4:32" ht="21" customHeight="1">
      <c r="D179" s="3"/>
      <c r="Q179" s="330" t="s">
        <v>122</v>
      </c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2"/>
      <c r="AF179" s="3"/>
    </row>
    <row r="180" spans="4:32" ht="21" customHeight="1">
      <c r="D180" s="3"/>
      <c r="Q180" s="327" t="s">
        <v>138</v>
      </c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9"/>
      <c r="AF180" s="3"/>
    </row>
    <row r="181" spans="17:35" ht="21" customHeight="1">
      <c r="Q181" s="295" t="s">
        <v>124</v>
      </c>
      <c r="R181" s="292" t="s">
        <v>125</v>
      </c>
      <c r="S181" s="292" t="s">
        <v>126</v>
      </c>
      <c r="T181" s="292" t="s">
        <v>127</v>
      </c>
      <c r="U181" s="292" t="s">
        <v>128</v>
      </c>
      <c r="V181" s="292" t="s">
        <v>129</v>
      </c>
      <c r="W181" s="292" t="s">
        <v>130</v>
      </c>
      <c r="X181" s="292" t="s">
        <v>131</v>
      </c>
      <c r="Y181" s="292" t="s">
        <v>132</v>
      </c>
      <c r="Z181" s="292" t="s">
        <v>133</v>
      </c>
      <c r="AA181" s="292" t="s">
        <v>134</v>
      </c>
      <c r="AB181" s="292" t="s">
        <v>135</v>
      </c>
      <c r="AC181" s="292" t="s">
        <v>136</v>
      </c>
      <c r="AD181" s="293" t="s">
        <v>251</v>
      </c>
      <c r="AE181" s="296" t="s">
        <v>137</v>
      </c>
      <c r="AF181" s="3"/>
      <c r="AI181" s="4"/>
    </row>
    <row r="182" spans="4:35" ht="21" customHeight="1">
      <c r="D182" s="3"/>
      <c r="Q182" s="295" t="s">
        <v>94</v>
      </c>
      <c r="R182" s="294">
        <f aca="true" t="shared" si="51" ref="R182:X182">IF(R172="_","_",R172/3*$Y141)</f>
        <v>3</v>
      </c>
      <c r="S182" s="294">
        <f t="shared" si="51"/>
        <v>3</v>
      </c>
      <c r="T182" s="294">
        <f t="shared" si="51"/>
        <v>2</v>
      </c>
      <c r="U182" s="294" t="str">
        <f t="shared" si="51"/>
        <v>_</v>
      </c>
      <c r="V182" s="294" t="str">
        <f t="shared" si="51"/>
        <v>_</v>
      </c>
      <c r="W182" s="294">
        <f t="shared" si="51"/>
        <v>1</v>
      </c>
      <c r="X182" s="294" t="str">
        <f t="shared" si="51"/>
        <v>_</v>
      </c>
      <c r="Y182" s="294" t="str">
        <f aca="true" t="shared" si="52" ref="Y182:Z186">IF(Y172="_","_",Y172/3*$Y141)</f>
        <v>_</v>
      </c>
      <c r="Z182" s="294" t="str">
        <f t="shared" si="52"/>
        <v>_</v>
      </c>
      <c r="AA182" s="294" t="str">
        <f aca="true" t="shared" si="53" ref="AA182:AE186">IF(AA172="_","_",AA172/3*$Y141)</f>
        <v>_</v>
      </c>
      <c r="AB182" s="294" t="str">
        <f t="shared" si="53"/>
        <v>_</v>
      </c>
      <c r="AC182" s="294">
        <f t="shared" si="53"/>
        <v>1</v>
      </c>
      <c r="AD182" s="294">
        <f t="shared" si="53"/>
        <v>3</v>
      </c>
      <c r="AE182" s="297">
        <f t="shared" si="53"/>
        <v>1</v>
      </c>
      <c r="AF182" s="3"/>
      <c r="AI182" s="4"/>
    </row>
    <row r="183" spans="4:35" ht="21" customHeight="1">
      <c r="D183" s="3"/>
      <c r="Q183" s="295" t="s">
        <v>95</v>
      </c>
      <c r="R183" s="294">
        <f aca="true" t="shared" si="54" ref="R183:X183">IF(R173="_","_",R173/3*$Y142)</f>
        <v>3</v>
      </c>
      <c r="S183" s="294">
        <f t="shared" si="54"/>
        <v>3</v>
      </c>
      <c r="T183" s="294">
        <f t="shared" si="54"/>
        <v>2</v>
      </c>
      <c r="U183" s="294" t="str">
        <f t="shared" si="54"/>
        <v>_</v>
      </c>
      <c r="V183" s="294" t="str">
        <f t="shared" si="54"/>
        <v>_</v>
      </c>
      <c r="W183" s="294">
        <f t="shared" si="54"/>
        <v>1</v>
      </c>
      <c r="X183" s="294" t="str">
        <f t="shared" si="54"/>
        <v>_</v>
      </c>
      <c r="Y183" s="294" t="str">
        <f t="shared" si="52"/>
        <v>_</v>
      </c>
      <c r="Z183" s="294" t="str">
        <f t="shared" si="52"/>
        <v>_</v>
      </c>
      <c r="AA183" s="294" t="str">
        <f t="shared" si="53"/>
        <v>_</v>
      </c>
      <c r="AB183" s="294" t="str">
        <f t="shared" si="53"/>
        <v>_</v>
      </c>
      <c r="AC183" s="294">
        <f t="shared" si="53"/>
        <v>1</v>
      </c>
      <c r="AD183" s="294">
        <f t="shared" si="53"/>
        <v>3</v>
      </c>
      <c r="AE183" s="297">
        <f t="shared" si="53"/>
        <v>1</v>
      </c>
      <c r="AF183" s="3"/>
      <c r="AI183" s="4"/>
    </row>
    <row r="184" spans="4:35" ht="21" customHeight="1">
      <c r="D184" s="3"/>
      <c r="Q184" s="295" t="s">
        <v>96</v>
      </c>
      <c r="R184" s="294">
        <f aca="true" t="shared" si="55" ref="R184:X184">IF(R174="_","_",R174/3*$Y143)</f>
        <v>3</v>
      </c>
      <c r="S184" s="294">
        <f t="shared" si="55"/>
        <v>2</v>
      </c>
      <c r="T184" s="294">
        <f t="shared" si="55"/>
        <v>2</v>
      </c>
      <c r="U184" s="294" t="str">
        <f t="shared" si="55"/>
        <v>_</v>
      </c>
      <c r="V184" s="294" t="str">
        <f t="shared" si="55"/>
        <v>_</v>
      </c>
      <c r="W184" s="294">
        <f t="shared" si="55"/>
        <v>1</v>
      </c>
      <c r="X184" s="294" t="str">
        <f t="shared" si="55"/>
        <v>_</v>
      </c>
      <c r="Y184" s="294" t="str">
        <f t="shared" si="52"/>
        <v>_</v>
      </c>
      <c r="Z184" s="294" t="str">
        <f t="shared" si="52"/>
        <v>_</v>
      </c>
      <c r="AA184" s="294" t="str">
        <f t="shared" si="53"/>
        <v>_</v>
      </c>
      <c r="AB184" s="294" t="str">
        <f t="shared" si="53"/>
        <v>_</v>
      </c>
      <c r="AC184" s="294">
        <f t="shared" si="53"/>
        <v>1</v>
      </c>
      <c r="AD184" s="294">
        <f t="shared" si="53"/>
        <v>3</v>
      </c>
      <c r="AE184" s="297">
        <f t="shared" si="53"/>
        <v>1</v>
      </c>
      <c r="AF184" s="3"/>
      <c r="AI184" s="4"/>
    </row>
    <row r="185" spans="1:44" s="277" customFormat="1" ht="21" customHeight="1">
      <c r="A185" s="250"/>
      <c r="B185" s="285"/>
      <c r="C185" s="285"/>
      <c r="Q185" s="295" t="s">
        <v>97</v>
      </c>
      <c r="R185" s="294">
        <f aca="true" t="shared" si="56" ref="R185:X185">IF(R175="_","_",R175/3*$Y144)</f>
        <v>3</v>
      </c>
      <c r="S185" s="294">
        <f t="shared" si="56"/>
        <v>2</v>
      </c>
      <c r="T185" s="294">
        <f t="shared" si="56"/>
        <v>2</v>
      </c>
      <c r="U185" s="294" t="str">
        <f t="shared" si="56"/>
        <v>_</v>
      </c>
      <c r="V185" s="294" t="str">
        <f t="shared" si="56"/>
        <v>_</v>
      </c>
      <c r="W185" s="294">
        <f t="shared" si="56"/>
        <v>1</v>
      </c>
      <c r="X185" s="294" t="str">
        <f t="shared" si="56"/>
        <v>_</v>
      </c>
      <c r="Y185" s="294" t="str">
        <f t="shared" si="52"/>
        <v>_</v>
      </c>
      <c r="Z185" s="294" t="str">
        <f t="shared" si="52"/>
        <v>_</v>
      </c>
      <c r="AA185" s="294" t="str">
        <f t="shared" si="53"/>
        <v>_</v>
      </c>
      <c r="AB185" s="294" t="str">
        <f t="shared" si="53"/>
        <v>_</v>
      </c>
      <c r="AC185" s="294">
        <f t="shared" si="53"/>
        <v>1</v>
      </c>
      <c r="AD185" s="294">
        <f t="shared" si="53"/>
        <v>3</v>
      </c>
      <c r="AE185" s="297">
        <f t="shared" si="53"/>
        <v>1</v>
      </c>
      <c r="AQ185" s="286"/>
      <c r="AR185" s="286"/>
    </row>
    <row r="186" spans="2:35" ht="21" customHeight="1">
      <c r="B186" s="287"/>
      <c r="C186" s="287"/>
      <c r="D186" s="3"/>
      <c r="Q186" s="295" t="s">
        <v>98</v>
      </c>
      <c r="R186" s="294">
        <f aca="true" t="shared" si="57" ref="R186:X186">IF(R176="_","_",R176/3*$Y145)</f>
        <v>3</v>
      </c>
      <c r="S186" s="294">
        <f t="shared" si="57"/>
        <v>3</v>
      </c>
      <c r="T186" s="294">
        <f t="shared" si="57"/>
        <v>2</v>
      </c>
      <c r="U186" s="294" t="str">
        <f t="shared" si="57"/>
        <v>_</v>
      </c>
      <c r="V186" s="294" t="str">
        <f t="shared" si="57"/>
        <v>_</v>
      </c>
      <c r="W186" s="294">
        <f t="shared" si="57"/>
        <v>1</v>
      </c>
      <c r="X186" s="294" t="str">
        <f t="shared" si="57"/>
        <v>_</v>
      </c>
      <c r="Y186" s="294" t="str">
        <f t="shared" si="52"/>
        <v>_</v>
      </c>
      <c r="Z186" s="294" t="str">
        <f t="shared" si="52"/>
        <v>_</v>
      </c>
      <c r="AA186" s="294" t="str">
        <f t="shared" si="53"/>
        <v>_</v>
      </c>
      <c r="AB186" s="294" t="str">
        <f t="shared" si="53"/>
        <v>_</v>
      </c>
      <c r="AC186" s="294">
        <f t="shared" si="53"/>
        <v>1</v>
      </c>
      <c r="AD186" s="294">
        <f t="shared" si="53"/>
        <v>3</v>
      </c>
      <c r="AE186" s="297">
        <f t="shared" si="53"/>
        <v>1</v>
      </c>
      <c r="AF186" s="3"/>
      <c r="AI186" s="4"/>
    </row>
    <row r="187" spans="2:35" ht="21" customHeight="1" thickBot="1">
      <c r="B187" s="287"/>
      <c r="C187" s="287"/>
      <c r="D187" s="3"/>
      <c r="Q187" s="298" t="s">
        <v>116</v>
      </c>
      <c r="R187" s="299">
        <f>+IF(COUNTIF(R182:R186,"&gt;0"),(SUM(R182:R186)/COUNTIF(R182:R186,"&gt;0")),"_")</f>
        <v>3</v>
      </c>
      <c r="S187" s="299">
        <f>IF(S177="_","_",S177/3*$Y146)</f>
        <v>2.6</v>
      </c>
      <c r="T187" s="299">
        <f>IF(T177="_","_",T177/3*$Y146)</f>
        <v>2</v>
      </c>
      <c r="U187" s="299" t="str">
        <f>IF(U177="_","_",U177/3*$Y146)</f>
        <v>_</v>
      </c>
      <c r="V187" s="299" t="str">
        <f>+IF(COUNTIF(V182:V186,"&gt;0"),(SUM(V182:V186)/COUNTIF(V182:V186,"&gt;0")),"_")</f>
        <v>_</v>
      </c>
      <c r="W187" s="299">
        <f>+IF(COUNTIF(W182:W186,"&gt;0"),(SUM(W182:W186)/COUNTIF(W182:W186,"&gt;0")),"_")</f>
        <v>1</v>
      </c>
      <c r="X187" s="299" t="str">
        <f>+IF(COUNTIF(X182:X186,"&gt;0"),(SUM(X182:X186)/COUNTIF(X182:X186,"&gt;0")),"_")</f>
        <v>_</v>
      </c>
      <c r="Y187" s="299" t="str">
        <f>+IF(COUNTIF(Y182:Y186,"&gt;0"),(SUM(Y182:Y186)/COUNTIF(Y182:Y186,"&gt;0")),"_")</f>
        <v>_</v>
      </c>
      <c r="Z187" s="299" t="str">
        <f aca="true" t="shared" si="58" ref="Z187:AE187">+IF(COUNTIF(Z182:Z186,"&gt;0"),(SUM(Z182:Z186)/COUNTIF(Z182:Z186,"&gt;0")),"_")</f>
        <v>_</v>
      </c>
      <c r="AA187" s="299" t="str">
        <f t="shared" si="58"/>
        <v>_</v>
      </c>
      <c r="AB187" s="299" t="str">
        <f t="shared" si="58"/>
        <v>_</v>
      </c>
      <c r="AC187" s="299">
        <f t="shared" si="58"/>
        <v>1</v>
      </c>
      <c r="AD187" s="299">
        <f t="shared" si="58"/>
        <v>3</v>
      </c>
      <c r="AE187" s="300">
        <f t="shared" si="58"/>
        <v>1</v>
      </c>
      <c r="AF187" s="3"/>
      <c r="AI187" s="4"/>
    </row>
    <row r="188" spans="2:33" ht="21" customHeight="1">
      <c r="B188" s="287"/>
      <c r="C188" s="287"/>
      <c r="D188" s="3"/>
      <c r="AF188" s="3"/>
      <c r="AG188" s="4"/>
    </row>
    <row r="189" spans="2:33" ht="21" customHeight="1">
      <c r="B189" s="287"/>
      <c r="C189" s="287"/>
      <c r="D189" s="3"/>
      <c r="AF189" s="3"/>
      <c r="AG189" s="4"/>
    </row>
    <row r="190" spans="2:33" ht="21" customHeight="1">
      <c r="B190" s="287"/>
      <c r="C190" s="287"/>
      <c r="D190" s="3"/>
      <c r="AF190" s="3"/>
      <c r="AG190" s="4"/>
    </row>
    <row r="191" spans="2:35" ht="21" customHeight="1">
      <c r="B191" s="287"/>
      <c r="C191" s="287"/>
      <c r="D191" s="277" t="s">
        <v>287</v>
      </c>
      <c r="AF191" s="3"/>
      <c r="AG191" s="4"/>
      <c r="AI191" s="277" t="s">
        <v>306</v>
      </c>
    </row>
    <row r="192" spans="2:3" ht="21" customHeight="1">
      <c r="B192" s="287"/>
      <c r="C192" s="287"/>
    </row>
    <row r="193" spans="2:3" ht="21" customHeight="1">
      <c r="B193" s="287"/>
      <c r="C193" s="287"/>
    </row>
    <row r="194" spans="2:3" ht="21" customHeight="1">
      <c r="B194" s="287"/>
      <c r="C194" s="287"/>
    </row>
    <row r="195" spans="2:3" ht="21" customHeight="1">
      <c r="B195" s="287"/>
      <c r="C195" s="287"/>
    </row>
    <row r="196" spans="2:3" ht="21" customHeight="1">
      <c r="B196" s="287"/>
      <c r="C196" s="287"/>
    </row>
    <row r="197" spans="2:3" ht="21" customHeight="1">
      <c r="B197" s="287"/>
      <c r="C197" s="287"/>
    </row>
    <row r="198" spans="2:3" ht="21" customHeight="1">
      <c r="B198" s="287"/>
      <c r="C198" s="287"/>
    </row>
    <row r="199" spans="2:3" ht="21" customHeight="1">
      <c r="B199" s="287"/>
      <c r="C199" s="287"/>
    </row>
    <row r="200" spans="2:18" ht="21" customHeight="1">
      <c r="B200" s="287"/>
      <c r="C200" s="287"/>
      <c r="R200" s="3"/>
    </row>
    <row r="201" spans="2:18" ht="21" customHeight="1">
      <c r="B201" s="287"/>
      <c r="C201" s="287"/>
      <c r="R201" s="3"/>
    </row>
    <row r="202" spans="2:18" ht="21" customHeight="1">
      <c r="B202" s="287"/>
      <c r="C202" s="287"/>
      <c r="R202" s="3"/>
    </row>
    <row r="203" spans="2:18" ht="21" customHeight="1">
      <c r="B203" s="287"/>
      <c r="C203" s="287"/>
      <c r="R203" s="3"/>
    </row>
    <row r="204" spans="2:18" ht="21" customHeight="1">
      <c r="B204" s="287"/>
      <c r="C204" s="287"/>
      <c r="R204" s="3"/>
    </row>
    <row r="205" spans="2:18" ht="21" customHeight="1">
      <c r="B205" s="287"/>
      <c r="C205" s="287"/>
      <c r="R205" s="3"/>
    </row>
    <row r="206" spans="2:3" ht="21" customHeight="1">
      <c r="B206" s="287"/>
      <c r="C206" s="287"/>
    </row>
    <row r="207" spans="2:3" ht="21" customHeight="1">
      <c r="B207" s="287"/>
      <c r="C207" s="287"/>
    </row>
    <row r="208" spans="2:3" ht="21" customHeight="1">
      <c r="B208" s="287"/>
      <c r="C208" s="287"/>
    </row>
    <row r="209" spans="2:3" ht="21" customHeight="1">
      <c r="B209" s="287"/>
      <c r="C209" s="287"/>
    </row>
    <row r="210" spans="2:3" ht="21" customHeight="1">
      <c r="B210" s="287"/>
      <c r="C210" s="287"/>
    </row>
    <row r="211" spans="2:3" ht="21" customHeight="1">
      <c r="B211" s="287"/>
      <c r="C211" s="287"/>
    </row>
    <row r="212" spans="2:3" ht="21" customHeight="1">
      <c r="B212" s="287"/>
      <c r="C212" s="287"/>
    </row>
    <row r="213" spans="2:3" ht="21" customHeight="1">
      <c r="B213" s="287"/>
      <c r="C213" s="287"/>
    </row>
    <row r="214" spans="2:3" ht="21" customHeight="1">
      <c r="B214" s="287"/>
      <c r="C214" s="287"/>
    </row>
    <row r="215" spans="2:3" ht="21" customHeight="1">
      <c r="B215" s="287"/>
      <c r="C215" s="287"/>
    </row>
    <row r="216" spans="2:3" ht="21" customHeight="1">
      <c r="B216" s="287"/>
      <c r="C216" s="287"/>
    </row>
    <row r="217" spans="2:3" ht="21" customHeight="1">
      <c r="B217" s="287"/>
      <c r="C217" s="287"/>
    </row>
    <row r="218" spans="2:3" ht="21" customHeight="1">
      <c r="B218" s="287"/>
      <c r="C218" s="287"/>
    </row>
    <row r="219" spans="2:3" ht="21" customHeight="1">
      <c r="B219" s="287"/>
      <c r="C219" s="287"/>
    </row>
    <row r="220" spans="2:3" ht="21" customHeight="1">
      <c r="B220" s="287"/>
      <c r="C220" s="287"/>
    </row>
    <row r="221" spans="2:3" ht="21" customHeight="1">
      <c r="B221" s="287"/>
      <c r="C221" s="287"/>
    </row>
    <row r="222" spans="2:3" ht="21" customHeight="1">
      <c r="B222" s="287"/>
      <c r="C222" s="287"/>
    </row>
    <row r="223" spans="2:3" ht="21" customHeight="1">
      <c r="B223" s="287"/>
      <c r="C223" s="287"/>
    </row>
    <row r="224" spans="2:3" ht="21" customHeight="1">
      <c r="B224" s="287"/>
      <c r="C224" s="287"/>
    </row>
    <row r="225" spans="2:3" ht="21" customHeight="1">
      <c r="B225" s="287"/>
      <c r="C225" s="287"/>
    </row>
    <row r="226" spans="2:3" ht="21" customHeight="1">
      <c r="B226" s="287"/>
      <c r="C226" s="287"/>
    </row>
    <row r="227" spans="2:3" ht="21" customHeight="1">
      <c r="B227" s="287"/>
      <c r="C227" s="287"/>
    </row>
    <row r="228" spans="2:3" ht="21" customHeight="1">
      <c r="B228" s="287"/>
      <c r="C228" s="287"/>
    </row>
    <row r="229" spans="2:3" ht="21" customHeight="1">
      <c r="B229" s="287"/>
      <c r="C229" s="287"/>
    </row>
    <row r="230" spans="2:3" ht="21" customHeight="1">
      <c r="B230" s="287"/>
      <c r="C230" s="287"/>
    </row>
  </sheetData>
  <sheetProtection/>
  <mergeCells count="28">
    <mergeCell ref="A1:AV1"/>
    <mergeCell ref="A2:AV2"/>
    <mergeCell ref="A3:C3"/>
    <mergeCell ref="D3:H3"/>
    <mergeCell ref="D8:Q8"/>
    <mergeCell ref="R8:AE8"/>
    <mergeCell ref="AF8:AS8"/>
    <mergeCell ref="AT8:AV8"/>
    <mergeCell ref="A4:C4"/>
    <mergeCell ref="D4:H4"/>
    <mergeCell ref="D5:H5"/>
    <mergeCell ref="D6:H6"/>
    <mergeCell ref="A133:C133"/>
    <mergeCell ref="A134:C134"/>
    <mergeCell ref="A135:C135"/>
    <mergeCell ref="A136:C136"/>
    <mergeCell ref="A5:C5"/>
    <mergeCell ref="A6:C6"/>
    <mergeCell ref="A8:A9"/>
    <mergeCell ref="A132:C132"/>
    <mergeCell ref="Q180:AE180"/>
    <mergeCell ref="Q179:AE179"/>
    <mergeCell ref="B8:B9"/>
    <mergeCell ref="C8:C9"/>
    <mergeCell ref="A137:C137"/>
    <mergeCell ref="A138:C138"/>
    <mergeCell ref="Q170:AE170"/>
    <mergeCell ref="Q169:AE169"/>
  </mergeCells>
  <printOptions/>
  <pageMargins left="0.75" right="0.25" top="0.5" bottom="0.5" header="0.3" footer="0.3"/>
  <pageSetup horizontalDpi="1200" verticalDpi="1200" orientation="landscape" paperSize="8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9"/>
  <sheetViews>
    <sheetView zoomScaleSheetLayoutView="25" zoomScalePageLayoutView="0" workbookViewId="0" topLeftCell="A82">
      <selection activeCell="A154" sqref="A154:IV154"/>
    </sheetView>
  </sheetViews>
  <sheetFormatPr defaultColWidth="9.140625" defaultRowHeight="21" customHeight="1"/>
  <cols>
    <col min="1" max="1" width="8.8515625" style="2" bestFit="1" customWidth="1"/>
    <col min="2" max="2" width="12.00390625" style="3" bestFit="1" customWidth="1"/>
    <col min="3" max="3" width="30.140625" style="3" bestFit="1" customWidth="1"/>
    <col min="4" max="4" width="8.7109375" style="4" bestFit="1" customWidth="1"/>
    <col min="5" max="5" width="9.421875" style="3" customWidth="1"/>
    <col min="6" max="6" width="11.00390625" style="3" bestFit="1" customWidth="1"/>
    <col min="7" max="7" width="14.421875" style="3" customWidth="1"/>
    <col min="8" max="8" width="10.7109375" style="3" bestFit="1" customWidth="1"/>
    <col min="9" max="9" width="11.00390625" style="3" bestFit="1" customWidth="1"/>
    <col min="10" max="10" width="13.00390625" style="3" bestFit="1" customWidth="1"/>
    <col min="11" max="11" width="12.7109375" style="3" bestFit="1" customWidth="1"/>
    <col min="12" max="12" width="6.7109375" style="3" customWidth="1"/>
    <col min="13" max="13" width="8.7109375" style="3" customWidth="1"/>
    <col min="14" max="14" width="14.7109375" style="3" customWidth="1"/>
    <col min="15" max="15" width="7.00390625" style="3" bestFit="1" customWidth="1"/>
    <col min="16" max="16" width="12.28125" style="3" customWidth="1"/>
    <col min="17" max="17" width="14.421875" style="3" customWidth="1"/>
    <col min="18" max="18" width="9.28125" style="4" bestFit="1" customWidth="1"/>
    <col min="19" max="19" width="10.421875" style="3" bestFit="1" customWidth="1"/>
    <col min="20" max="20" width="15.7109375" style="3" bestFit="1" customWidth="1"/>
    <col min="21" max="21" width="12.28125" style="3" bestFit="1" customWidth="1"/>
    <col min="22" max="22" width="12.00390625" style="3" bestFit="1" customWidth="1"/>
    <col min="23" max="23" width="15.7109375" style="3" bestFit="1" customWidth="1"/>
    <col min="24" max="24" width="13.28125" style="3" bestFit="1" customWidth="1"/>
    <col min="25" max="25" width="16.140625" style="3" bestFit="1" customWidth="1"/>
    <col min="26" max="26" width="9.7109375" style="3" customWidth="1"/>
    <col min="27" max="27" width="9.28125" style="3" customWidth="1"/>
    <col min="28" max="28" width="13.28125" style="3" bestFit="1" customWidth="1"/>
    <col min="29" max="29" width="8.00390625" style="3" customWidth="1"/>
    <col min="30" max="30" width="10.00390625" style="3" customWidth="1"/>
    <col min="31" max="31" width="13.28125" style="3" bestFit="1" customWidth="1"/>
    <col min="32" max="32" width="12.28125" style="4" customWidth="1"/>
    <col min="33" max="33" width="10.421875" style="3" bestFit="1" customWidth="1"/>
    <col min="34" max="34" width="11.421875" style="3" customWidth="1"/>
    <col min="35" max="35" width="12.28125" style="3" bestFit="1" customWidth="1"/>
    <col min="36" max="36" width="10.421875" style="3" bestFit="1" customWidth="1"/>
    <col min="37" max="37" width="9.57421875" style="3" customWidth="1"/>
    <col min="38" max="38" width="13.28125" style="3" bestFit="1" customWidth="1"/>
    <col min="39" max="39" width="13.7109375" style="3" customWidth="1"/>
    <col min="40" max="40" width="5.57421875" style="3" bestFit="1" customWidth="1"/>
    <col min="41" max="41" width="12.28125" style="3" bestFit="1" customWidth="1"/>
    <col min="42" max="42" width="13.28125" style="3" bestFit="1" customWidth="1"/>
    <col min="43" max="43" width="5.57421875" style="3" bestFit="1" customWidth="1"/>
    <col min="44" max="44" width="12.28125" style="3" bestFit="1" customWidth="1"/>
    <col min="45" max="45" width="13.28125" style="3" bestFit="1" customWidth="1"/>
    <col min="46" max="46" width="10.7109375" style="3" bestFit="1" customWidth="1"/>
    <col min="47" max="47" width="9.00390625" style="3" bestFit="1" customWidth="1"/>
    <col min="48" max="48" width="13.28125" style="3" bestFit="1" customWidth="1"/>
    <col min="49" max="49" width="4.8515625" style="3" hidden="1" customWidth="1"/>
    <col min="50" max="50" width="11.28125" style="3" hidden="1" customWidth="1"/>
    <col min="51" max="51" width="15.7109375" style="3" hidden="1" customWidth="1"/>
    <col min="52" max="52" width="7.421875" style="3" hidden="1" customWidth="1"/>
    <col min="53" max="16384" width="9.140625" style="3" customWidth="1"/>
  </cols>
  <sheetData>
    <row r="1" spans="1:48" s="1" customFormat="1" ht="36.75" customHeight="1">
      <c r="A1" s="405" t="s">
        <v>228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</row>
    <row r="2" spans="1:48" s="1" customFormat="1" ht="23.25" customHeight="1">
      <c r="A2" s="405" t="s">
        <v>229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</row>
    <row r="3" spans="1:48" s="1" customFormat="1" ht="21" customHeight="1">
      <c r="A3" s="351" t="s">
        <v>230</v>
      </c>
      <c r="B3" s="351"/>
      <c r="C3" s="351"/>
      <c r="D3" s="351" t="s">
        <v>231</v>
      </c>
      <c r="E3" s="351"/>
      <c r="F3" s="351"/>
      <c r="G3" s="351"/>
      <c r="H3" s="351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/>
      <c r="AR3" s="214"/>
      <c r="AS3" s="214"/>
      <c r="AT3" s="214"/>
      <c r="AU3" s="214"/>
      <c r="AV3" s="214"/>
    </row>
    <row r="4" spans="1:48" s="1" customFormat="1" ht="20.25" customHeight="1">
      <c r="A4" s="351" t="s">
        <v>232</v>
      </c>
      <c r="B4" s="351"/>
      <c r="C4" s="351"/>
      <c r="D4" s="343" t="s">
        <v>233</v>
      </c>
      <c r="E4" s="343"/>
      <c r="F4" s="343"/>
      <c r="G4" s="343"/>
      <c r="H4" s="343"/>
      <c r="I4" s="215"/>
      <c r="J4" s="215"/>
      <c r="K4" s="215"/>
      <c r="L4" s="214"/>
      <c r="M4" s="216"/>
      <c r="N4" s="216"/>
      <c r="O4" s="216"/>
      <c r="P4" s="216"/>
      <c r="Q4" s="216"/>
      <c r="R4" s="216"/>
      <c r="S4" s="217"/>
      <c r="T4" s="218"/>
      <c r="U4" s="218"/>
      <c r="V4" s="219"/>
      <c r="W4" s="219"/>
      <c r="X4" s="219"/>
      <c r="Y4" s="219"/>
      <c r="Z4" s="219"/>
      <c r="AA4" s="220"/>
      <c r="AB4" s="220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21"/>
      <c r="AO4" s="216"/>
      <c r="AP4" s="216"/>
      <c r="AQ4" s="214"/>
      <c r="AR4" s="214"/>
      <c r="AS4" s="214"/>
      <c r="AT4" s="214"/>
      <c r="AU4" s="214"/>
      <c r="AV4" s="214"/>
    </row>
    <row r="5" spans="1:48" s="1" customFormat="1" ht="22.5" customHeight="1">
      <c r="A5" s="344" t="s">
        <v>234</v>
      </c>
      <c r="B5" s="344"/>
      <c r="C5" s="344"/>
      <c r="D5" s="343" t="s">
        <v>248</v>
      </c>
      <c r="E5" s="343"/>
      <c r="F5" s="343"/>
      <c r="G5" s="343"/>
      <c r="H5" s="343"/>
      <c r="I5" s="215"/>
      <c r="J5" s="215"/>
      <c r="K5" s="215"/>
      <c r="L5" s="214"/>
      <c r="M5" s="216"/>
      <c r="N5" s="216"/>
      <c r="O5" s="216"/>
      <c r="P5" s="216"/>
      <c r="Q5" s="216"/>
      <c r="R5" s="216"/>
      <c r="S5" s="217"/>
      <c r="T5" s="218"/>
      <c r="U5" s="218"/>
      <c r="V5" s="219"/>
      <c r="W5" s="219"/>
      <c r="X5" s="219"/>
      <c r="Y5" s="219"/>
      <c r="Z5" s="219"/>
      <c r="AA5" s="220"/>
      <c r="AB5" s="220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21"/>
      <c r="AO5" s="216"/>
      <c r="AP5" s="216"/>
      <c r="AQ5" s="214"/>
      <c r="AR5" s="214"/>
      <c r="AS5" s="214"/>
      <c r="AT5" s="214"/>
      <c r="AU5" s="214"/>
      <c r="AV5" s="214"/>
    </row>
    <row r="6" spans="1:48" s="1" customFormat="1" ht="21" customHeight="1">
      <c r="A6" s="343" t="s">
        <v>235</v>
      </c>
      <c r="B6" s="343"/>
      <c r="C6" s="343"/>
      <c r="D6" s="343" t="s">
        <v>247</v>
      </c>
      <c r="E6" s="343"/>
      <c r="F6" s="343"/>
      <c r="G6" s="343"/>
      <c r="H6" s="343"/>
      <c r="I6" s="215"/>
      <c r="J6" s="215"/>
      <c r="K6" s="215"/>
      <c r="L6" s="214"/>
      <c r="M6" s="214"/>
      <c r="N6" s="214"/>
      <c r="O6" s="214"/>
      <c r="P6" s="214"/>
      <c r="Q6" s="214"/>
      <c r="R6" s="214"/>
      <c r="S6" s="217"/>
      <c r="T6" s="218"/>
      <c r="U6" s="218"/>
      <c r="V6" s="219"/>
      <c r="W6" s="219"/>
      <c r="X6" s="219"/>
      <c r="Y6" s="219"/>
      <c r="Z6" s="219"/>
      <c r="AA6" s="222"/>
      <c r="AB6" s="222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5"/>
      <c r="AO6" s="214"/>
      <c r="AP6" s="214"/>
      <c r="AQ6" s="214"/>
      <c r="AR6" s="214"/>
      <c r="AS6" s="214"/>
      <c r="AT6" s="214"/>
      <c r="AU6" s="214"/>
      <c r="AV6" s="214"/>
    </row>
    <row r="7" spans="1:48" ht="21" customHeight="1" thickBot="1">
      <c r="A7" s="221"/>
      <c r="B7" s="216"/>
      <c r="C7" s="223"/>
      <c r="D7" s="224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25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25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1:52" s="14" customFormat="1" ht="27.75" customHeight="1" thickBot="1">
      <c r="A8" s="397" t="s">
        <v>139</v>
      </c>
      <c r="B8" s="399" t="s">
        <v>119</v>
      </c>
      <c r="C8" s="401" t="s">
        <v>120</v>
      </c>
      <c r="D8" s="403" t="s">
        <v>244</v>
      </c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4"/>
      <c r="R8" s="383" t="s">
        <v>245</v>
      </c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5"/>
      <c r="AF8" s="386" t="s">
        <v>246</v>
      </c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8" t="s">
        <v>141</v>
      </c>
      <c r="AU8" s="389"/>
      <c r="AV8" s="390"/>
      <c r="AW8" s="12"/>
      <c r="AX8" s="12"/>
      <c r="AY8" s="12"/>
      <c r="AZ8" s="13"/>
    </row>
    <row r="9" spans="1:52" s="18" customFormat="1" ht="27.75" customHeight="1" thickBot="1">
      <c r="A9" s="398"/>
      <c r="B9" s="400"/>
      <c r="C9" s="402"/>
      <c r="D9" s="63" t="s">
        <v>104</v>
      </c>
      <c r="E9" s="64" t="s">
        <v>239</v>
      </c>
      <c r="F9" s="65" t="s">
        <v>105</v>
      </c>
      <c r="G9" s="66" t="s">
        <v>107</v>
      </c>
      <c r="H9" s="67" t="s">
        <v>238</v>
      </c>
      <c r="I9" s="65" t="s">
        <v>105</v>
      </c>
      <c r="J9" s="66" t="s">
        <v>107</v>
      </c>
      <c r="K9" s="68" t="s">
        <v>106</v>
      </c>
      <c r="L9" s="69" t="s">
        <v>94</v>
      </c>
      <c r="M9" s="70" t="s">
        <v>105</v>
      </c>
      <c r="N9" s="71" t="s">
        <v>107</v>
      </c>
      <c r="O9" s="72" t="s">
        <v>95</v>
      </c>
      <c r="P9" s="70" t="s">
        <v>105</v>
      </c>
      <c r="Q9" s="70" t="s">
        <v>107</v>
      </c>
      <c r="R9" s="73" t="s">
        <v>117</v>
      </c>
      <c r="S9" s="64" t="s">
        <v>237</v>
      </c>
      <c r="T9" s="65" t="s">
        <v>105</v>
      </c>
      <c r="U9" s="66" t="s">
        <v>107</v>
      </c>
      <c r="V9" s="67" t="s">
        <v>236</v>
      </c>
      <c r="W9" s="65" t="s">
        <v>105</v>
      </c>
      <c r="X9" s="66" t="s">
        <v>107</v>
      </c>
      <c r="Y9" s="68" t="s">
        <v>249</v>
      </c>
      <c r="Z9" s="69" t="s">
        <v>240</v>
      </c>
      <c r="AA9" s="70" t="s">
        <v>105</v>
      </c>
      <c r="AB9" s="71" t="s">
        <v>107</v>
      </c>
      <c r="AC9" s="72" t="s">
        <v>241</v>
      </c>
      <c r="AD9" s="70" t="s">
        <v>105</v>
      </c>
      <c r="AE9" s="71" t="s">
        <v>107</v>
      </c>
      <c r="AF9" s="73" t="s">
        <v>118</v>
      </c>
      <c r="AG9" s="64" t="s">
        <v>242</v>
      </c>
      <c r="AH9" s="65" t="s">
        <v>105</v>
      </c>
      <c r="AI9" s="66" t="s">
        <v>107</v>
      </c>
      <c r="AJ9" s="67" t="s">
        <v>243</v>
      </c>
      <c r="AK9" s="65" t="s">
        <v>105</v>
      </c>
      <c r="AL9" s="66" t="s">
        <v>107</v>
      </c>
      <c r="AM9" s="68" t="s">
        <v>250</v>
      </c>
      <c r="AN9" s="69" t="s">
        <v>98</v>
      </c>
      <c r="AO9" s="70" t="s">
        <v>105</v>
      </c>
      <c r="AP9" s="71" t="s">
        <v>107</v>
      </c>
      <c r="AQ9" s="72" t="s">
        <v>99</v>
      </c>
      <c r="AR9" s="70" t="s">
        <v>105</v>
      </c>
      <c r="AS9" s="71" t="s">
        <v>107</v>
      </c>
      <c r="AT9" s="74" t="s">
        <v>140</v>
      </c>
      <c r="AU9" s="212" t="s">
        <v>105</v>
      </c>
      <c r="AV9" s="212" t="s">
        <v>107</v>
      </c>
      <c r="AW9" s="15" t="s">
        <v>100</v>
      </c>
      <c r="AX9" s="16" t="s">
        <v>103</v>
      </c>
      <c r="AY9" s="16" t="s">
        <v>102</v>
      </c>
      <c r="AZ9" s="17" t="s">
        <v>101</v>
      </c>
    </row>
    <row r="10" spans="1:53" s="2" customFormat="1" ht="21" customHeight="1">
      <c r="A10" s="75">
        <v>1</v>
      </c>
      <c r="B10" s="76" t="s">
        <v>1</v>
      </c>
      <c r="C10" s="77" t="s">
        <v>0</v>
      </c>
      <c r="D10" s="78">
        <v>5</v>
      </c>
      <c r="E10" s="75">
        <v>1</v>
      </c>
      <c r="F10" s="76">
        <f aca="true" t="shared" si="0" ref="F10:F73">IF(E10="AB","NA",IF(E10="NA","NA",IF(E10&gt;=5,3,IF(E10&gt;=4.5,2,IF(E10&gt;=4,1,0)))))</f>
        <v>0</v>
      </c>
      <c r="G10" s="85" t="str">
        <f aca="true" t="shared" si="1" ref="G10:G73">IF(F10="NA","NA",IF(F10=3,"Y","N"))</f>
        <v>N</v>
      </c>
      <c r="H10" s="86">
        <v>4</v>
      </c>
      <c r="I10" s="76">
        <f aca="true" t="shared" si="2" ref="I10:I73">IF(H10="AB","NA",IF(H10="NA","NA",IF(H10&gt;=10,3,IF(H10&gt;=9,2,IF(H10&gt;=8,1,0)))))</f>
        <v>0</v>
      </c>
      <c r="J10" s="85" t="str">
        <f aca="true" t="shared" si="3" ref="J10:J73">IF(I10="NA","NA",IF(I10=3,"Y","N"))</f>
        <v>N</v>
      </c>
      <c r="K10" s="226">
        <v>7</v>
      </c>
      <c r="L10" s="75">
        <f>K10*0.33</f>
        <v>2.31</v>
      </c>
      <c r="M10" s="76">
        <f aca="true" t="shared" si="4" ref="M10:M73">IF(L10="AB","NA",IF(L10="NA","NA",IF(L10&gt;=1.665,3,IF(L10&gt;=1.498,2,IF(L10&gt;=1.332,1,0)))))</f>
        <v>3</v>
      </c>
      <c r="N10" s="85" t="str">
        <f>IF(M10="NA","NA",IF(M10=3,"Y","N"))</f>
        <v>Y</v>
      </c>
      <c r="O10" s="86">
        <f aca="true" t="shared" si="5" ref="O10:O73">K10*0.67</f>
        <v>4.69</v>
      </c>
      <c r="P10" s="76">
        <f aca="true" t="shared" si="6" ref="P10:P73">IF(O10="AB","NA",IF(O10="NA","NA",IF(O10&gt;=3.33,3,IF(O10&gt;=2.997,2,IF(O10&gt;=2.664,1,0)))))</f>
        <v>3</v>
      </c>
      <c r="Q10" s="85" t="str">
        <f>IF(P10="NA","NA",IF(P10=3,"Y","N"))</f>
        <v>Y</v>
      </c>
      <c r="R10" s="84">
        <v>0</v>
      </c>
      <c r="S10" s="75">
        <v>0</v>
      </c>
      <c r="T10" s="76">
        <f>IF(S10="AB","NA",IF(S10="NA","NA",IF(S10&gt;=5,3,IF(S10&gt;=4.5,2,IF(S10&gt;=4,1,0)))))</f>
        <v>0</v>
      </c>
      <c r="U10" s="85" t="str">
        <f>IF(T10="NA","NA",IF(T10=3,"Y","N"))</f>
        <v>N</v>
      </c>
      <c r="V10" s="86">
        <v>0</v>
      </c>
      <c r="W10" s="76">
        <f>IF(V10="AB","NA",IF(V10="NA","NA",IF(V10&gt;=10,3,IF(V10&gt;=9,2,IF(V10&gt;=8,1,0)))))</f>
        <v>0</v>
      </c>
      <c r="X10" s="85" t="str">
        <f>IF(W10="NA","NA",IF(W10=3,"Y","N"))</f>
        <v>N</v>
      </c>
      <c r="Y10" s="226">
        <v>7</v>
      </c>
      <c r="Z10" s="75">
        <f>Y10*0.33</f>
        <v>2.31</v>
      </c>
      <c r="AA10" s="76">
        <f>IF(Z10="AB","NA",IF(Z10="NA","NA",IF(Z10&gt;=1.665,3,IF(Z10&gt;=1.498,2,IF(Z10&gt;=1.332,1,0)))))</f>
        <v>3</v>
      </c>
      <c r="AB10" s="85" t="str">
        <f>IF(AA10="NA","NA",IF(AA10=3,"Y","N"))</f>
        <v>Y</v>
      </c>
      <c r="AC10" s="86">
        <f>Y10*0.67</f>
        <v>4.69</v>
      </c>
      <c r="AD10" s="76">
        <f>IF(AC10="AB","NA",IF(AC10="NA","NA",IF(AC10&gt;=3.33,3,IF(AC10&gt;=2.997,2,IF(AC10&gt;=2.664,1,0)))))</f>
        <v>3</v>
      </c>
      <c r="AE10" s="85" t="str">
        <f>IF(AD10="NA","NA",IF(AD10=3,"Y","N"))</f>
        <v>Y</v>
      </c>
      <c r="AF10" s="84">
        <v>9</v>
      </c>
      <c r="AG10" s="87">
        <v>0</v>
      </c>
      <c r="AH10" s="88">
        <f>IF(AG10="AB","NA",IF(AG10="NA","NA",IF(AG10&gt;=7.5,3,IF(AG10&gt;=6.75,2,IF(AG10&gt;=6,1,0)))))</f>
        <v>0</v>
      </c>
      <c r="AI10" s="89" t="str">
        <f>IF(AH10="NA","NA",IF(AH10=3,"Y","N"))</f>
        <v>N</v>
      </c>
      <c r="AJ10" s="90">
        <v>9</v>
      </c>
      <c r="AK10" s="88">
        <f>IF(AJ10="AB","NA",IF(AJ10="NA","NA",IF(AJ10&gt;=7.5,3,IF(AJ10&gt;=6.75,2,IF(AJ10&gt;=6,1,0)))))</f>
        <v>3</v>
      </c>
      <c r="AL10" s="89" t="str">
        <f>IF(AK10="NA","NA",IF(AK10=3,"Y","N"))</f>
        <v>Y</v>
      </c>
      <c r="AM10" s="84">
        <v>7</v>
      </c>
      <c r="AN10" s="75">
        <f>AM10*0.5</f>
        <v>3.5</v>
      </c>
      <c r="AO10" s="76">
        <f>IF(AN10="AB","NA",IF(AN10="NA","NA",IF(AN10&gt;=2.5,3,IF(AN10&gt;=2.25,2,IF(AN10&gt;=2,1,0)))))</f>
        <v>3</v>
      </c>
      <c r="AP10" s="85" t="str">
        <f>IF(AO10="NA","NA",IF(AO10=3,"Y","N"))</f>
        <v>Y</v>
      </c>
      <c r="AQ10" s="86">
        <f>AM10*0.5</f>
        <v>3.5</v>
      </c>
      <c r="AR10" s="76">
        <f>IF(AQ10="AB","NA",IF(AQ10="NA","NA",IF(AQ10&gt;=2.5,3,IF(AQ10&gt;=2.25,2,IF(AQ10&gt;=2,1,0)))))</f>
        <v>3</v>
      </c>
      <c r="AS10" s="85" t="str">
        <f>IF(AR10="NA","NA",IF(AR10=3,"Y","N"))</f>
        <v>Y</v>
      </c>
      <c r="AT10" s="84">
        <v>9</v>
      </c>
      <c r="AU10" s="76">
        <f>IF(AT10="AB","NA",IF(AT10="NA","NA",IF(AT10&gt;=30,3,IF(AT10&gt;=27,2,IF(AT10&gt;=24,1,0)))))</f>
        <v>0</v>
      </c>
      <c r="AV10" s="85" t="str">
        <f>IF(AU10="NA","NA",IF(AU10=3,"Y","N"))</f>
        <v>N</v>
      </c>
      <c r="AW10" s="26" t="e">
        <f>VLOOKUP($B$10:$B$56,#REF!,8,FALSE)</f>
        <v>#REF!</v>
      </c>
      <c r="AX10" s="27">
        <v>12</v>
      </c>
      <c r="AY10" s="27" t="e">
        <f aca="true" t="shared" si="7" ref="AY10:AY56">AW10-AX10</f>
        <v>#REF!</v>
      </c>
      <c r="AZ10" s="28" t="e">
        <f>VLOOKUP($B$10:$B$56,#REF!,9,FALSE)</f>
        <v>#REF!</v>
      </c>
      <c r="BA10" s="10"/>
    </row>
    <row r="11" spans="1:53" s="2" customFormat="1" ht="21" customHeight="1">
      <c r="A11" s="91">
        <v>2</v>
      </c>
      <c r="B11" s="92" t="s">
        <v>3</v>
      </c>
      <c r="C11" s="93" t="s">
        <v>2</v>
      </c>
      <c r="D11" s="94">
        <v>8</v>
      </c>
      <c r="E11" s="91">
        <v>8</v>
      </c>
      <c r="F11" s="92">
        <f t="shared" si="0"/>
        <v>3</v>
      </c>
      <c r="G11" s="100" t="str">
        <f t="shared" si="1"/>
        <v>Y</v>
      </c>
      <c r="H11" s="101">
        <v>0</v>
      </c>
      <c r="I11" s="92">
        <f t="shared" si="2"/>
        <v>0</v>
      </c>
      <c r="J11" s="100" t="str">
        <f t="shared" si="3"/>
        <v>N</v>
      </c>
      <c r="K11" s="227">
        <v>10</v>
      </c>
      <c r="L11" s="91">
        <f aca="true" t="shared" si="8" ref="L11:L74">K11*0.33</f>
        <v>3.3000000000000003</v>
      </c>
      <c r="M11" s="92">
        <f t="shared" si="4"/>
        <v>3</v>
      </c>
      <c r="N11" s="100" t="str">
        <f aca="true" t="shared" si="9" ref="N11:N74">IF(M11="NA","NA",IF(M11=3,"Y","N"))</f>
        <v>Y</v>
      </c>
      <c r="O11" s="101">
        <f t="shared" si="5"/>
        <v>6.7</v>
      </c>
      <c r="P11" s="92">
        <f t="shared" si="6"/>
        <v>3</v>
      </c>
      <c r="Q11" s="100" t="str">
        <f aca="true" t="shared" si="10" ref="Q11:Q74">IF(P11="NA","NA",IF(P11=3,"Y","N"))</f>
        <v>Y</v>
      </c>
      <c r="R11" s="99">
        <v>4</v>
      </c>
      <c r="S11" s="91">
        <v>0</v>
      </c>
      <c r="T11" s="92">
        <f aca="true" t="shared" si="11" ref="T11:T74">IF(S11="AB","NA",IF(S11="NA","NA",IF(S11&gt;=5,3,IF(S11&gt;=4.5,2,IF(S11&gt;=4,1,0)))))</f>
        <v>0</v>
      </c>
      <c r="U11" s="100" t="str">
        <f aca="true" t="shared" si="12" ref="U11:U74">IF(T11="NA","NA",IF(T11=3,"Y","N"))</f>
        <v>N</v>
      </c>
      <c r="V11" s="101">
        <v>4</v>
      </c>
      <c r="W11" s="92">
        <f aca="true" t="shared" si="13" ref="W11:W74">IF(V11="AB","NA",IF(V11="NA","NA",IF(V11&gt;=10,3,IF(V11&gt;=9,2,IF(V11&gt;=8,1,0)))))</f>
        <v>0</v>
      </c>
      <c r="X11" s="100" t="str">
        <f aca="true" t="shared" si="14" ref="X11:X74">IF(W11="NA","NA",IF(W11=3,"Y","N"))</f>
        <v>N</v>
      </c>
      <c r="Y11" s="227">
        <v>10</v>
      </c>
      <c r="Z11" s="91">
        <f aca="true" t="shared" si="15" ref="Z11:Z74">Y11*0.33</f>
        <v>3.3000000000000003</v>
      </c>
      <c r="AA11" s="92">
        <f aca="true" t="shared" si="16" ref="AA11:AA74">IF(Z11="AB","NA",IF(Z11="NA","NA",IF(Z11&gt;=1.665,3,IF(Z11&gt;=1.498,2,IF(Z11&gt;=1.332,1,0)))))</f>
        <v>3</v>
      </c>
      <c r="AB11" s="100" t="str">
        <f aca="true" t="shared" si="17" ref="AB11:AB74">IF(AA11="NA","NA",IF(AA11=3,"Y","N"))</f>
        <v>Y</v>
      </c>
      <c r="AC11" s="101">
        <f aca="true" t="shared" si="18" ref="AC11:AC74">Y11*0.67</f>
        <v>6.7</v>
      </c>
      <c r="AD11" s="92">
        <f aca="true" t="shared" si="19" ref="AD11:AD74">IF(AC11="AB","NA",IF(AC11="NA","NA",IF(AC11&gt;=3.33,3,IF(AC11&gt;=2.997,2,IF(AC11&gt;=2.664,1,0)))))</f>
        <v>3</v>
      </c>
      <c r="AE11" s="100" t="str">
        <f aca="true" t="shared" si="20" ref="AE11:AE74">IF(AD11="NA","NA",IF(AD11=3,"Y","N"))</f>
        <v>Y</v>
      </c>
      <c r="AF11" s="99">
        <v>5</v>
      </c>
      <c r="AG11" s="91">
        <v>0</v>
      </c>
      <c r="AH11" s="92">
        <f aca="true" t="shared" si="21" ref="AH11:AH74">IF(AG11="AB","NA",IF(AG11="NA","NA",IF(AG11&gt;=7.5,3,IF(AG11&gt;=6.75,2,IF(AG11&gt;=6,1,0)))))</f>
        <v>0</v>
      </c>
      <c r="AI11" s="100" t="str">
        <f aca="true" t="shared" si="22" ref="AI11:AI74">IF(AH11="NA","NA",IF(AH11=3,"Y","N"))</f>
        <v>N</v>
      </c>
      <c r="AJ11" s="101">
        <v>5</v>
      </c>
      <c r="AK11" s="92">
        <f aca="true" t="shared" si="23" ref="AK11:AK74">IF(AJ11="AB","NA",IF(AJ11="NA","NA",IF(AJ11&gt;=7.5,3,IF(AJ11&gt;=6.75,2,IF(AJ11&gt;=6,1,0)))))</f>
        <v>0</v>
      </c>
      <c r="AL11" s="100" t="str">
        <f aca="true" t="shared" si="24" ref="AL11:AL74">IF(AK11="NA","NA",IF(AK11=3,"Y","N"))</f>
        <v>N</v>
      </c>
      <c r="AM11" s="99">
        <v>10</v>
      </c>
      <c r="AN11" s="91">
        <f aca="true" t="shared" si="25" ref="AN11:AN74">AM11*0.5</f>
        <v>5</v>
      </c>
      <c r="AO11" s="92">
        <f aca="true" t="shared" si="26" ref="AO11:AO74">IF(AN11="AB","NA",IF(AN11="NA","NA",IF(AN11&gt;=2.5,3,IF(AN11&gt;=2.25,2,IF(AN11&gt;=2,1,0)))))</f>
        <v>3</v>
      </c>
      <c r="AP11" s="100" t="str">
        <f aca="true" t="shared" si="27" ref="AP11:AP74">IF(AO11="NA","NA",IF(AO11=3,"Y","N"))</f>
        <v>Y</v>
      </c>
      <c r="AQ11" s="101">
        <f aca="true" t="shared" si="28" ref="AQ11:AQ74">AM11*0.5</f>
        <v>5</v>
      </c>
      <c r="AR11" s="92">
        <f aca="true" t="shared" si="29" ref="AR11:AR74">IF(AQ11="AB","NA",IF(AQ11="NA","NA",IF(AQ11&gt;=2.5,3,IF(AQ11&gt;=2.25,2,IF(AQ11&gt;=2,1,0)))))</f>
        <v>3</v>
      </c>
      <c r="AS11" s="100" t="str">
        <f aca="true" t="shared" si="30" ref="AS11:AS74">IF(AR11="NA","NA",IF(AR11=3,"Y","N"))</f>
        <v>Y</v>
      </c>
      <c r="AT11" s="99">
        <v>21</v>
      </c>
      <c r="AU11" s="92">
        <f aca="true" t="shared" si="31" ref="AU11:AU74">IF(AT11="AB","NA",IF(AT11="NA","NA",IF(AT11&gt;=30,3,IF(AT11&gt;=27,2,IF(AT11&gt;=24,1,0)))))</f>
        <v>0</v>
      </c>
      <c r="AV11" s="100" t="str">
        <f aca="true" t="shared" si="32" ref="AV11:AV74">IF(AU11="NA","NA",IF(AU11=3,"Y","N"))</f>
        <v>N</v>
      </c>
      <c r="AW11" s="26" t="e">
        <f>VLOOKUP($B$10:$B$56,#REF!,8,FALSE)</f>
        <v>#REF!</v>
      </c>
      <c r="AX11" s="27">
        <v>10</v>
      </c>
      <c r="AY11" s="27" t="e">
        <f t="shared" si="7"/>
        <v>#REF!</v>
      </c>
      <c r="AZ11" s="28" t="e">
        <f>VLOOKUP($B$10:$B$56,#REF!,9,FALSE)</f>
        <v>#REF!</v>
      </c>
      <c r="BA11" s="10"/>
    </row>
    <row r="12" spans="1:53" s="2" customFormat="1" ht="21" customHeight="1">
      <c r="A12" s="91">
        <v>3</v>
      </c>
      <c r="B12" s="92" t="s">
        <v>5</v>
      </c>
      <c r="C12" s="93" t="s">
        <v>4</v>
      </c>
      <c r="D12" s="94">
        <v>16</v>
      </c>
      <c r="E12" s="91">
        <v>8</v>
      </c>
      <c r="F12" s="92">
        <f t="shared" si="0"/>
        <v>3</v>
      </c>
      <c r="G12" s="100" t="str">
        <f t="shared" si="1"/>
        <v>Y</v>
      </c>
      <c r="H12" s="101">
        <v>8</v>
      </c>
      <c r="I12" s="92">
        <f t="shared" si="2"/>
        <v>1</v>
      </c>
      <c r="J12" s="100" t="str">
        <f t="shared" si="3"/>
        <v>N</v>
      </c>
      <c r="K12" s="227">
        <v>10</v>
      </c>
      <c r="L12" s="91">
        <f t="shared" si="8"/>
        <v>3.3000000000000003</v>
      </c>
      <c r="M12" s="92">
        <f t="shared" si="4"/>
        <v>3</v>
      </c>
      <c r="N12" s="100" t="str">
        <f t="shared" si="9"/>
        <v>Y</v>
      </c>
      <c r="O12" s="101">
        <f t="shared" si="5"/>
        <v>6.7</v>
      </c>
      <c r="P12" s="92">
        <f t="shared" si="6"/>
        <v>3</v>
      </c>
      <c r="Q12" s="100" t="str">
        <f t="shared" si="10"/>
        <v>Y</v>
      </c>
      <c r="R12" s="99">
        <v>21</v>
      </c>
      <c r="S12" s="91">
        <v>10</v>
      </c>
      <c r="T12" s="92">
        <f t="shared" si="11"/>
        <v>3</v>
      </c>
      <c r="U12" s="100" t="str">
        <f t="shared" si="12"/>
        <v>Y</v>
      </c>
      <c r="V12" s="101">
        <v>11</v>
      </c>
      <c r="W12" s="92">
        <f t="shared" si="13"/>
        <v>3</v>
      </c>
      <c r="X12" s="100" t="str">
        <f t="shared" si="14"/>
        <v>Y</v>
      </c>
      <c r="Y12" s="227">
        <v>10</v>
      </c>
      <c r="Z12" s="91">
        <f t="shared" si="15"/>
        <v>3.3000000000000003</v>
      </c>
      <c r="AA12" s="92">
        <f t="shared" si="16"/>
        <v>3</v>
      </c>
      <c r="AB12" s="100" t="str">
        <f t="shared" si="17"/>
        <v>Y</v>
      </c>
      <c r="AC12" s="101">
        <f t="shared" si="18"/>
        <v>6.7</v>
      </c>
      <c r="AD12" s="92">
        <f t="shared" si="19"/>
        <v>3</v>
      </c>
      <c r="AE12" s="100" t="str">
        <f t="shared" si="20"/>
        <v>Y</v>
      </c>
      <c r="AF12" s="99">
        <v>18</v>
      </c>
      <c r="AG12" s="91">
        <v>14</v>
      </c>
      <c r="AH12" s="92">
        <f t="shared" si="21"/>
        <v>3</v>
      </c>
      <c r="AI12" s="100" t="str">
        <f t="shared" si="22"/>
        <v>Y</v>
      </c>
      <c r="AJ12" s="101">
        <v>4</v>
      </c>
      <c r="AK12" s="92">
        <f t="shared" si="23"/>
        <v>0</v>
      </c>
      <c r="AL12" s="100" t="str">
        <f t="shared" si="24"/>
        <v>N</v>
      </c>
      <c r="AM12" s="99">
        <v>10</v>
      </c>
      <c r="AN12" s="91">
        <f t="shared" si="25"/>
        <v>5</v>
      </c>
      <c r="AO12" s="92">
        <f t="shared" si="26"/>
        <v>3</v>
      </c>
      <c r="AP12" s="100" t="str">
        <f t="shared" si="27"/>
        <v>Y</v>
      </c>
      <c r="AQ12" s="101">
        <f t="shared" si="28"/>
        <v>5</v>
      </c>
      <c r="AR12" s="92">
        <f t="shared" si="29"/>
        <v>3</v>
      </c>
      <c r="AS12" s="100" t="str">
        <f t="shared" si="30"/>
        <v>Y</v>
      </c>
      <c r="AT12" s="99">
        <v>21</v>
      </c>
      <c r="AU12" s="92">
        <f t="shared" si="31"/>
        <v>0</v>
      </c>
      <c r="AV12" s="100" t="str">
        <f t="shared" si="32"/>
        <v>N</v>
      </c>
      <c r="AW12" s="26" t="e">
        <f>VLOOKUP($B$10:$B$56,#REF!,8,FALSE)</f>
        <v>#REF!</v>
      </c>
      <c r="AX12" s="27">
        <v>19</v>
      </c>
      <c r="AY12" s="27" t="e">
        <f t="shared" si="7"/>
        <v>#REF!</v>
      </c>
      <c r="AZ12" s="28" t="e">
        <f>VLOOKUP($B$10:$B$56,#REF!,9,FALSE)</f>
        <v>#REF!</v>
      </c>
      <c r="BA12" s="10"/>
    </row>
    <row r="13" spans="1:53" s="2" customFormat="1" ht="21" customHeight="1">
      <c r="A13" s="91">
        <v>4</v>
      </c>
      <c r="B13" s="92" t="s">
        <v>7</v>
      </c>
      <c r="C13" s="93" t="s">
        <v>6</v>
      </c>
      <c r="D13" s="94">
        <v>7</v>
      </c>
      <c r="E13" s="91">
        <v>7</v>
      </c>
      <c r="F13" s="92">
        <f t="shared" si="0"/>
        <v>3</v>
      </c>
      <c r="G13" s="100" t="str">
        <f t="shared" si="1"/>
        <v>Y</v>
      </c>
      <c r="H13" s="101">
        <v>0</v>
      </c>
      <c r="I13" s="92">
        <f t="shared" si="2"/>
        <v>0</v>
      </c>
      <c r="J13" s="100" t="str">
        <f t="shared" si="3"/>
        <v>N</v>
      </c>
      <c r="K13" s="227">
        <v>10</v>
      </c>
      <c r="L13" s="91">
        <f t="shared" si="8"/>
        <v>3.3000000000000003</v>
      </c>
      <c r="M13" s="92">
        <f t="shared" si="4"/>
        <v>3</v>
      </c>
      <c r="N13" s="100" t="str">
        <f t="shared" si="9"/>
        <v>Y</v>
      </c>
      <c r="O13" s="101">
        <f t="shared" si="5"/>
        <v>6.7</v>
      </c>
      <c r="P13" s="92">
        <f t="shared" si="6"/>
        <v>3</v>
      </c>
      <c r="Q13" s="100" t="str">
        <f t="shared" si="10"/>
        <v>Y</v>
      </c>
      <c r="R13" s="99">
        <v>15</v>
      </c>
      <c r="S13" s="91">
        <v>8</v>
      </c>
      <c r="T13" s="92">
        <f t="shared" si="11"/>
        <v>3</v>
      </c>
      <c r="U13" s="100" t="str">
        <f t="shared" si="12"/>
        <v>Y</v>
      </c>
      <c r="V13" s="101">
        <v>7</v>
      </c>
      <c r="W13" s="92">
        <f t="shared" si="13"/>
        <v>0</v>
      </c>
      <c r="X13" s="100" t="str">
        <f t="shared" si="14"/>
        <v>N</v>
      </c>
      <c r="Y13" s="227">
        <v>10</v>
      </c>
      <c r="Z13" s="91">
        <f t="shared" si="15"/>
        <v>3.3000000000000003</v>
      </c>
      <c r="AA13" s="92">
        <f t="shared" si="16"/>
        <v>3</v>
      </c>
      <c r="AB13" s="100" t="str">
        <f t="shared" si="17"/>
        <v>Y</v>
      </c>
      <c r="AC13" s="101">
        <f t="shared" si="18"/>
        <v>6.7</v>
      </c>
      <c r="AD13" s="92">
        <f t="shared" si="19"/>
        <v>3</v>
      </c>
      <c r="AE13" s="100" t="str">
        <f t="shared" si="20"/>
        <v>Y</v>
      </c>
      <c r="AF13" s="99">
        <v>11</v>
      </c>
      <c r="AG13" s="91">
        <v>2</v>
      </c>
      <c r="AH13" s="92">
        <f t="shared" si="21"/>
        <v>0</v>
      </c>
      <c r="AI13" s="100" t="str">
        <f t="shared" si="22"/>
        <v>N</v>
      </c>
      <c r="AJ13" s="101">
        <v>9</v>
      </c>
      <c r="AK13" s="92">
        <f t="shared" si="23"/>
        <v>3</v>
      </c>
      <c r="AL13" s="100" t="str">
        <f t="shared" si="24"/>
        <v>Y</v>
      </c>
      <c r="AM13" s="99">
        <v>10</v>
      </c>
      <c r="AN13" s="91">
        <f t="shared" si="25"/>
        <v>5</v>
      </c>
      <c r="AO13" s="92">
        <f t="shared" si="26"/>
        <v>3</v>
      </c>
      <c r="AP13" s="100" t="str">
        <f t="shared" si="27"/>
        <v>Y</v>
      </c>
      <c r="AQ13" s="101">
        <f t="shared" si="28"/>
        <v>5</v>
      </c>
      <c r="AR13" s="92">
        <f t="shared" si="29"/>
        <v>3</v>
      </c>
      <c r="AS13" s="100" t="str">
        <f t="shared" si="30"/>
        <v>Y</v>
      </c>
      <c r="AT13" s="99">
        <v>21</v>
      </c>
      <c r="AU13" s="92">
        <f t="shared" si="31"/>
        <v>0</v>
      </c>
      <c r="AV13" s="100" t="str">
        <f t="shared" si="32"/>
        <v>N</v>
      </c>
      <c r="AW13" s="26" t="e">
        <f>VLOOKUP($B$10:$B$56,#REF!,8,FALSE)</f>
        <v>#REF!</v>
      </c>
      <c r="AX13" s="27">
        <v>11</v>
      </c>
      <c r="AY13" s="27" t="e">
        <f t="shared" si="7"/>
        <v>#REF!</v>
      </c>
      <c r="AZ13" s="28" t="e">
        <f>VLOOKUP($B$10:$B$56,#REF!,9,FALSE)</f>
        <v>#REF!</v>
      </c>
      <c r="BA13" s="10"/>
    </row>
    <row r="14" spans="1:53" s="2" customFormat="1" ht="21" customHeight="1">
      <c r="A14" s="91">
        <v>5</v>
      </c>
      <c r="B14" s="92" t="s">
        <v>9</v>
      </c>
      <c r="C14" s="93" t="s">
        <v>8</v>
      </c>
      <c r="D14" s="94">
        <v>18</v>
      </c>
      <c r="E14" s="91">
        <v>7</v>
      </c>
      <c r="F14" s="92">
        <f t="shared" si="0"/>
        <v>3</v>
      </c>
      <c r="G14" s="100" t="str">
        <f t="shared" si="1"/>
        <v>Y</v>
      </c>
      <c r="H14" s="101">
        <v>11</v>
      </c>
      <c r="I14" s="92">
        <f t="shared" si="2"/>
        <v>3</v>
      </c>
      <c r="J14" s="100" t="str">
        <f t="shared" si="3"/>
        <v>Y</v>
      </c>
      <c r="K14" s="227">
        <v>10</v>
      </c>
      <c r="L14" s="91">
        <f t="shared" si="8"/>
        <v>3.3000000000000003</v>
      </c>
      <c r="M14" s="92">
        <f t="shared" si="4"/>
        <v>3</v>
      </c>
      <c r="N14" s="100" t="str">
        <f t="shared" si="9"/>
        <v>Y</v>
      </c>
      <c r="O14" s="101">
        <f t="shared" si="5"/>
        <v>6.7</v>
      </c>
      <c r="P14" s="92">
        <f t="shared" si="6"/>
        <v>3</v>
      </c>
      <c r="Q14" s="100" t="str">
        <f t="shared" si="10"/>
        <v>Y</v>
      </c>
      <c r="R14" s="99">
        <v>27</v>
      </c>
      <c r="S14" s="91">
        <v>9</v>
      </c>
      <c r="T14" s="92">
        <f t="shared" si="11"/>
        <v>3</v>
      </c>
      <c r="U14" s="100" t="str">
        <f t="shared" si="12"/>
        <v>Y</v>
      </c>
      <c r="V14" s="101">
        <v>18</v>
      </c>
      <c r="W14" s="92">
        <f t="shared" si="13"/>
        <v>3</v>
      </c>
      <c r="X14" s="100" t="str">
        <f t="shared" si="14"/>
        <v>Y</v>
      </c>
      <c r="Y14" s="227">
        <v>10</v>
      </c>
      <c r="Z14" s="91">
        <f t="shared" si="15"/>
        <v>3.3000000000000003</v>
      </c>
      <c r="AA14" s="92">
        <f t="shared" si="16"/>
        <v>3</v>
      </c>
      <c r="AB14" s="100" t="str">
        <f t="shared" si="17"/>
        <v>Y</v>
      </c>
      <c r="AC14" s="101">
        <f t="shared" si="18"/>
        <v>6.7</v>
      </c>
      <c r="AD14" s="92">
        <f t="shared" si="19"/>
        <v>3</v>
      </c>
      <c r="AE14" s="100" t="str">
        <f t="shared" si="20"/>
        <v>Y</v>
      </c>
      <c r="AF14" s="99">
        <v>25</v>
      </c>
      <c r="AG14" s="91">
        <v>14</v>
      </c>
      <c r="AH14" s="92">
        <f t="shared" si="21"/>
        <v>3</v>
      </c>
      <c r="AI14" s="100" t="str">
        <f t="shared" si="22"/>
        <v>Y</v>
      </c>
      <c r="AJ14" s="101">
        <v>11</v>
      </c>
      <c r="AK14" s="92">
        <f t="shared" si="23"/>
        <v>3</v>
      </c>
      <c r="AL14" s="100" t="str">
        <f t="shared" si="24"/>
        <v>Y</v>
      </c>
      <c r="AM14" s="99">
        <v>10</v>
      </c>
      <c r="AN14" s="91">
        <f t="shared" si="25"/>
        <v>5</v>
      </c>
      <c r="AO14" s="92">
        <f t="shared" si="26"/>
        <v>3</v>
      </c>
      <c r="AP14" s="100" t="str">
        <f t="shared" si="27"/>
        <v>Y</v>
      </c>
      <c r="AQ14" s="101">
        <f t="shared" si="28"/>
        <v>5</v>
      </c>
      <c r="AR14" s="92">
        <f t="shared" si="29"/>
        <v>3</v>
      </c>
      <c r="AS14" s="100" t="str">
        <f t="shared" si="30"/>
        <v>Y</v>
      </c>
      <c r="AT14" s="99">
        <v>21</v>
      </c>
      <c r="AU14" s="92">
        <f t="shared" si="31"/>
        <v>0</v>
      </c>
      <c r="AV14" s="100" t="str">
        <f t="shared" si="32"/>
        <v>N</v>
      </c>
      <c r="AW14" s="26" t="e">
        <f>VLOOKUP($B$10:$B$56,#REF!,8,FALSE)</f>
        <v>#REF!</v>
      </c>
      <c r="AX14" s="27">
        <v>24</v>
      </c>
      <c r="AY14" s="27" t="e">
        <f t="shared" si="7"/>
        <v>#REF!</v>
      </c>
      <c r="AZ14" s="28" t="e">
        <f>VLOOKUP($B$10:$B$56,#REF!,9,FALSE)</f>
        <v>#REF!</v>
      </c>
      <c r="BA14" s="10"/>
    </row>
    <row r="15" spans="1:53" s="2" customFormat="1" ht="21" customHeight="1">
      <c r="A15" s="91">
        <v>6</v>
      </c>
      <c r="B15" s="92" t="s">
        <v>11</v>
      </c>
      <c r="C15" s="93" t="s">
        <v>10</v>
      </c>
      <c r="D15" s="94">
        <v>13</v>
      </c>
      <c r="E15" s="91">
        <v>8</v>
      </c>
      <c r="F15" s="92">
        <f t="shared" si="0"/>
        <v>3</v>
      </c>
      <c r="G15" s="100" t="str">
        <f t="shared" si="1"/>
        <v>Y</v>
      </c>
      <c r="H15" s="101">
        <v>5</v>
      </c>
      <c r="I15" s="92">
        <f t="shared" si="2"/>
        <v>0</v>
      </c>
      <c r="J15" s="100" t="str">
        <f t="shared" si="3"/>
        <v>N</v>
      </c>
      <c r="K15" s="227">
        <v>10</v>
      </c>
      <c r="L15" s="91">
        <f t="shared" si="8"/>
        <v>3.3000000000000003</v>
      </c>
      <c r="M15" s="92">
        <f t="shared" si="4"/>
        <v>3</v>
      </c>
      <c r="N15" s="100" t="str">
        <f t="shared" si="9"/>
        <v>Y</v>
      </c>
      <c r="O15" s="101">
        <f t="shared" si="5"/>
        <v>6.7</v>
      </c>
      <c r="P15" s="92">
        <f t="shared" si="6"/>
        <v>3</v>
      </c>
      <c r="Q15" s="100" t="str">
        <f t="shared" si="10"/>
        <v>Y</v>
      </c>
      <c r="R15" s="99">
        <v>9</v>
      </c>
      <c r="S15" s="91">
        <v>5</v>
      </c>
      <c r="T15" s="92">
        <f t="shared" si="11"/>
        <v>3</v>
      </c>
      <c r="U15" s="100" t="str">
        <f t="shared" si="12"/>
        <v>Y</v>
      </c>
      <c r="V15" s="101">
        <v>4</v>
      </c>
      <c r="W15" s="92">
        <f t="shared" si="13"/>
        <v>0</v>
      </c>
      <c r="X15" s="100" t="str">
        <f t="shared" si="14"/>
        <v>N</v>
      </c>
      <c r="Y15" s="227">
        <v>10</v>
      </c>
      <c r="Z15" s="91">
        <f t="shared" si="15"/>
        <v>3.3000000000000003</v>
      </c>
      <c r="AA15" s="92">
        <f t="shared" si="16"/>
        <v>3</v>
      </c>
      <c r="AB15" s="100" t="str">
        <f t="shared" si="17"/>
        <v>Y</v>
      </c>
      <c r="AC15" s="101">
        <f t="shared" si="18"/>
        <v>6.7</v>
      </c>
      <c r="AD15" s="92">
        <f t="shared" si="19"/>
        <v>3</v>
      </c>
      <c r="AE15" s="100" t="str">
        <f t="shared" si="20"/>
        <v>Y</v>
      </c>
      <c r="AF15" s="99">
        <v>21</v>
      </c>
      <c r="AG15" s="91">
        <v>14</v>
      </c>
      <c r="AH15" s="92">
        <f t="shared" si="21"/>
        <v>3</v>
      </c>
      <c r="AI15" s="100" t="str">
        <f t="shared" si="22"/>
        <v>Y</v>
      </c>
      <c r="AJ15" s="101">
        <v>7</v>
      </c>
      <c r="AK15" s="92">
        <f t="shared" si="23"/>
        <v>2</v>
      </c>
      <c r="AL15" s="100" t="str">
        <f t="shared" si="24"/>
        <v>N</v>
      </c>
      <c r="AM15" s="99">
        <v>10</v>
      </c>
      <c r="AN15" s="91">
        <f t="shared" si="25"/>
        <v>5</v>
      </c>
      <c r="AO15" s="92">
        <f t="shared" si="26"/>
        <v>3</v>
      </c>
      <c r="AP15" s="100" t="str">
        <f t="shared" si="27"/>
        <v>Y</v>
      </c>
      <c r="AQ15" s="101">
        <f t="shared" si="28"/>
        <v>5</v>
      </c>
      <c r="AR15" s="92">
        <f t="shared" si="29"/>
        <v>3</v>
      </c>
      <c r="AS15" s="100" t="str">
        <f t="shared" si="30"/>
        <v>Y</v>
      </c>
      <c r="AT15" s="99">
        <v>28</v>
      </c>
      <c r="AU15" s="92">
        <f t="shared" si="31"/>
        <v>2</v>
      </c>
      <c r="AV15" s="100" t="str">
        <f t="shared" si="32"/>
        <v>N</v>
      </c>
      <c r="AW15" s="26" t="e">
        <f>VLOOKUP($B$10:$B$56,#REF!,8,FALSE)</f>
        <v>#REF!</v>
      </c>
      <c r="AX15" s="27">
        <v>15</v>
      </c>
      <c r="AY15" s="27" t="e">
        <f t="shared" si="7"/>
        <v>#REF!</v>
      </c>
      <c r="AZ15" s="28" t="e">
        <f>VLOOKUP($B$10:$B$56,#REF!,9,FALSE)</f>
        <v>#REF!</v>
      </c>
      <c r="BA15" s="10"/>
    </row>
    <row r="16" spans="1:53" s="2" customFormat="1" ht="21" customHeight="1">
      <c r="A16" s="91">
        <v>7</v>
      </c>
      <c r="B16" s="92" t="s">
        <v>13</v>
      </c>
      <c r="C16" s="93" t="s">
        <v>12</v>
      </c>
      <c r="D16" s="94">
        <v>13</v>
      </c>
      <c r="E16" s="91">
        <v>9</v>
      </c>
      <c r="F16" s="92">
        <f t="shared" si="0"/>
        <v>3</v>
      </c>
      <c r="G16" s="100" t="str">
        <f t="shared" si="1"/>
        <v>Y</v>
      </c>
      <c r="H16" s="101">
        <v>4</v>
      </c>
      <c r="I16" s="92">
        <f t="shared" si="2"/>
        <v>0</v>
      </c>
      <c r="J16" s="100" t="str">
        <f t="shared" si="3"/>
        <v>N</v>
      </c>
      <c r="K16" s="227">
        <v>7</v>
      </c>
      <c r="L16" s="91">
        <f t="shared" si="8"/>
        <v>2.31</v>
      </c>
      <c r="M16" s="92">
        <f t="shared" si="4"/>
        <v>3</v>
      </c>
      <c r="N16" s="100" t="str">
        <f t="shared" si="9"/>
        <v>Y</v>
      </c>
      <c r="O16" s="101">
        <f t="shared" si="5"/>
        <v>4.69</v>
      </c>
      <c r="P16" s="92">
        <f t="shared" si="6"/>
        <v>3</v>
      </c>
      <c r="Q16" s="100" t="str">
        <f t="shared" si="10"/>
        <v>Y</v>
      </c>
      <c r="R16" s="99">
        <v>14</v>
      </c>
      <c r="S16" s="91">
        <v>8</v>
      </c>
      <c r="T16" s="92">
        <f t="shared" si="11"/>
        <v>3</v>
      </c>
      <c r="U16" s="100" t="str">
        <f t="shared" si="12"/>
        <v>Y</v>
      </c>
      <c r="V16" s="101">
        <v>6</v>
      </c>
      <c r="W16" s="92">
        <f t="shared" si="13"/>
        <v>0</v>
      </c>
      <c r="X16" s="100" t="str">
        <f t="shared" si="14"/>
        <v>N</v>
      </c>
      <c r="Y16" s="227">
        <v>7</v>
      </c>
      <c r="Z16" s="91">
        <f t="shared" si="15"/>
        <v>2.31</v>
      </c>
      <c r="AA16" s="92">
        <f t="shared" si="16"/>
        <v>3</v>
      </c>
      <c r="AB16" s="100" t="str">
        <f t="shared" si="17"/>
        <v>Y</v>
      </c>
      <c r="AC16" s="101">
        <f t="shared" si="18"/>
        <v>4.69</v>
      </c>
      <c r="AD16" s="92">
        <f t="shared" si="19"/>
        <v>3</v>
      </c>
      <c r="AE16" s="100" t="str">
        <f t="shared" si="20"/>
        <v>Y</v>
      </c>
      <c r="AF16" s="99">
        <v>17</v>
      </c>
      <c r="AG16" s="91">
        <v>3</v>
      </c>
      <c r="AH16" s="92">
        <f t="shared" si="21"/>
        <v>0</v>
      </c>
      <c r="AI16" s="100" t="str">
        <f t="shared" si="22"/>
        <v>N</v>
      </c>
      <c r="AJ16" s="101">
        <v>14</v>
      </c>
      <c r="AK16" s="92">
        <f t="shared" si="23"/>
        <v>3</v>
      </c>
      <c r="AL16" s="100" t="str">
        <f t="shared" si="24"/>
        <v>Y</v>
      </c>
      <c r="AM16" s="99">
        <v>7</v>
      </c>
      <c r="AN16" s="91">
        <f t="shared" si="25"/>
        <v>3.5</v>
      </c>
      <c r="AO16" s="92">
        <f t="shared" si="26"/>
        <v>3</v>
      </c>
      <c r="AP16" s="100" t="str">
        <f t="shared" si="27"/>
        <v>Y</v>
      </c>
      <c r="AQ16" s="101">
        <f t="shared" si="28"/>
        <v>3.5</v>
      </c>
      <c r="AR16" s="92">
        <f t="shared" si="29"/>
        <v>3</v>
      </c>
      <c r="AS16" s="100" t="str">
        <f t="shared" si="30"/>
        <v>Y</v>
      </c>
      <c r="AT16" s="99">
        <v>9</v>
      </c>
      <c r="AU16" s="92">
        <f t="shared" si="31"/>
        <v>0</v>
      </c>
      <c r="AV16" s="100" t="str">
        <f t="shared" si="32"/>
        <v>N</v>
      </c>
      <c r="AW16" s="26" t="e">
        <f>VLOOKUP($B$10:$B$56,#REF!,8,FALSE)</f>
        <v>#REF!</v>
      </c>
      <c r="AX16" s="27">
        <v>15</v>
      </c>
      <c r="AY16" s="27" t="e">
        <f t="shared" si="7"/>
        <v>#REF!</v>
      </c>
      <c r="AZ16" s="28" t="e">
        <f>VLOOKUP($B$10:$B$56,#REF!,9,FALSE)</f>
        <v>#REF!</v>
      </c>
      <c r="BA16" s="10"/>
    </row>
    <row r="17" spans="1:53" s="2" customFormat="1" ht="21" customHeight="1">
      <c r="A17" s="91">
        <v>8</v>
      </c>
      <c r="B17" s="92" t="s">
        <v>15</v>
      </c>
      <c r="C17" s="93" t="s">
        <v>14</v>
      </c>
      <c r="D17" s="94">
        <v>17</v>
      </c>
      <c r="E17" s="91">
        <v>6</v>
      </c>
      <c r="F17" s="92">
        <f t="shared" si="0"/>
        <v>3</v>
      </c>
      <c r="G17" s="100" t="str">
        <f t="shared" si="1"/>
        <v>Y</v>
      </c>
      <c r="H17" s="101">
        <v>11</v>
      </c>
      <c r="I17" s="92">
        <f t="shared" si="2"/>
        <v>3</v>
      </c>
      <c r="J17" s="100" t="str">
        <f t="shared" si="3"/>
        <v>Y</v>
      </c>
      <c r="K17" s="227">
        <v>10</v>
      </c>
      <c r="L17" s="91">
        <f t="shared" si="8"/>
        <v>3.3000000000000003</v>
      </c>
      <c r="M17" s="92">
        <f t="shared" si="4"/>
        <v>3</v>
      </c>
      <c r="N17" s="100" t="str">
        <f t="shared" si="9"/>
        <v>Y</v>
      </c>
      <c r="O17" s="101">
        <f t="shared" si="5"/>
        <v>6.7</v>
      </c>
      <c r="P17" s="92">
        <f t="shared" si="6"/>
        <v>3</v>
      </c>
      <c r="Q17" s="100" t="str">
        <f t="shared" si="10"/>
        <v>Y</v>
      </c>
      <c r="R17" s="99">
        <v>24</v>
      </c>
      <c r="S17" s="91">
        <v>10</v>
      </c>
      <c r="T17" s="92">
        <f t="shared" si="11"/>
        <v>3</v>
      </c>
      <c r="U17" s="100" t="str">
        <f t="shared" si="12"/>
        <v>Y</v>
      </c>
      <c r="V17" s="101">
        <v>14</v>
      </c>
      <c r="W17" s="92">
        <f t="shared" si="13"/>
        <v>3</v>
      </c>
      <c r="X17" s="100" t="str">
        <f t="shared" si="14"/>
        <v>Y</v>
      </c>
      <c r="Y17" s="227">
        <v>10</v>
      </c>
      <c r="Z17" s="91">
        <f t="shared" si="15"/>
        <v>3.3000000000000003</v>
      </c>
      <c r="AA17" s="92">
        <f t="shared" si="16"/>
        <v>3</v>
      </c>
      <c r="AB17" s="100" t="str">
        <f t="shared" si="17"/>
        <v>Y</v>
      </c>
      <c r="AC17" s="101">
        <f t="shared" si="18"/>
        <v>6.7</v>
      </c>
      <c r="AD17" s="92">
        <f t="shared" si="19"/>
        <v>3</v>
      </c>
      <c r="AE17" s="100" t="str">
        <f t="shared" si="20"/>
        <v>Y</v>
      </c>
      <c r="AF17" s="99">
        <v>18</v>
      </c>
      <c r="AG17" s="91">
        <v>14</v>
      </c>
      <c r="AH17" s="92">
        <f t="shared" si="21"/>
        <v>3</v>
      </c>
      <c r="AI17" s="100" t="str">
        <f t="shared" si="22"/>
        <v>Y</v>
      </c>
      <c r="AJ17" s="101">
        <v>4</v>
      </c>
      <c r="AK17" s="92">
        <f t="shared" si="23"/>
        <v>0</v>
      </c>
      <c r="AL17" s="100" t="str">
        <f t="shared" si="24"/>
        <v>N</v>
      </c>
      <c r="AM17" s="99">
        <v>10</v>
      </c>
      <c r="AN17" s="91">
        <f t="shared" si="25"/>
        <v>5</v>
      </c>
      <c r="AO17" s="92">
        <f t="shared" si="26"/>
        <v>3</v>
      </c>
      <c r="AP17" s="100" t="str">
        <f t="shared" si="27"/>
        <v>Y</v>
      </c>
      <c r="AQ17" s="101">
        <f t="shared" si="28"/>
        <v>5</v>
      </c>
      <c r="AR17" s="92">
        <f t="shared" si="29"/>
        <v>3</v>
      </c>
      <c r="AS17" s="100" t="str">
        <f t="shared" si="30"/>
        <v>Y</v>
      </c>
      <c r="AT17" s="99">
        <v>24</v>
      </c>
      <c r="AU17" s="92">
        <f t="shared" si="31"/>
        <v>1</v>
      </c>
      <c r="AV17" s="100" t="str">
        <f t="shared" si="32"/>
        <v>N</v>
      </c>
      <c r="AW17" s="26" t="e">
        <f>VLOOKUP($B$10:$B$56,#REF!,8,FALSE)</f>
        <v>#REF!</v>
      </c>
      <c r="AX17" s="27">
        <v>20</v>
      </c>
      <c r="AY17" s="27" t="e">
        <f t="shared" si="7"/>
        <v>#REF!</v>
      </c>
      <c r="AZ17" s="28" t="e">
        <f>VLOOKUP($B$10:$B$56,#REF!,9,FALSE)</f>
        <v>#REF!</v>
      </c>
      <c r="BA17" s="10"/>
    </row>
    <row r="18" spans="1:53" s="2" customFormat="1" ht="21" customHeight="1">
      <c r="A18" s="91">
        <v>9</v>
      </c>
      <c r="B18" s="92" t="s">
        <v>17</v>
      </c>
      <c r="C18" s="93" t="s">
        <v>16</v>
      </c>
      <c r="D18" s="94">
        <v>21</v>
      </c>
      <c r="E18" s="91">
        <v>8</v>
      </c>
      <c r="F18" s="92">
        <f t="shared" si="0"/>
        <v>3</v>
      </c>
      <c r="G18" s="100" t="str">
        <f t="shared" si="1"/>
        <v>Y</v>
      </c>
      <c r="H18" s="101">
        <v>13</v>
      </c>
      <c r="I18" s="92">
        <f t="shared" si="2"/>
        <v>3</v>
      </c>
      <c r="J18" s="100" t="str">
        <f t="shared" si="3"/>
        <v>Y</v>
      </c>
      <c r="K18" s="227">
        <v>10</v>
      </c>
      <c r="L18" s="91">
        <f t="shared" si="8"/>
        <v>3.3000000000000003</v>
      </c>
      <c r="M18" s="92">
        <f t="shared" si="4"/>
        <v>3</v>
      </c>
      <c r="N18" s="100" t="str">
        <f t="shared" si="9"/>
        <v>Y</v>
      </c>
      <c r="O18" s="101">
        <f t="shared" si="5"/>
        <v>6.7</v>
      </c>
      <c r="P18" s="92">
        <f t="shared" si="6"/>
        <v>3</v>
      </c>
      <c r="Q18" s="100" t="str">
        <f t="shared" si="10"/>
        <v>Y</v>
      </c>
      <c r="R18" s="99">
        <v>23</v>
      </c>
      <c r="S18" s="91">
        <v>10</v>
      </c>
      <c r="T18" s="92">
        <f t="shared" si="11"/>
        <v>3</v>
      </c>
      <c r="U18" s="100" t="str">
        <f t="shared" si="12"/>
        <v>Y</v>
      </c>
      <c r="V18" s="101">
        <v>13</v>
      </c>
      <c r="W18" s="92">
        <f t="shared" si="13"/>
        <v>3</v>
      </c>
      <c r="X18" s="100" t="str">
        <f t="shared" si="14"/>
        <v>Y</v>
      </c>
      <c r="Y18" s="227">
        <v>10</v>
      </c>
      <c r="Z18" s="91">
        <f t="shared" si="15"/>
        <v>3.3000000000000003</v>
      </c>
      <c r="AA18" s="92">
        <f t="shared" si="16"/>
        <v>3</v>
      </c>
      <c r="AB18" s="100" t="str">
        <f t="shared" si="17"/>
        <v>Y</v>
      </c>
      <c r="AC18" s="101">
        <f t="shared" si="18"/>
        <v>6.7</v>
      </c>
      <c r="AD18" s="92">
        <f t="shared" si="19"/>
        <v>3</v>
      </c>
      <c r="AE18" s="100" t="str">
        <f t="shared" si="20"/>
        <v>Y</v>
      </c>
      <c r="AF18" s="99">
        <v>25</v>
      </c>
      <c r="AG18" s="91">
        <v>14</v>
      </c>
      <c r="AH18" s="92">
        <f t="shared" si="21"/>
        <v>3</v>
      </c>
      <c r="AI18" s="100" t="str">
        <f t="shared" si="22"/>
        <v>Y</v>
      </c>
      <c r="AJ18" s="101">
        <v>11</v>
      </c>
      <c r="AK18" s="92">
        <f t="shared" si="23"/>
        <v>3</v>
      </c>
      <c r="AL18" s="100" t="str">
        <f t="shared" si="24"/>
        <v>Y</v>
      </c>
      <c r="AM18" s="99">
        <v>10</v>
      </c>
      <c r="AN18" s="91">
        <f t="shared" si="25"/>
        <v>5</v>
      </c>
      <c r="AO18" s="92">
        <f t="shared" si="26"/>
        <v>3</v>
      </c>
      <c r="AP18" s="100" t="str">
        <f t="shared" si="27"/>
        <v>Y</v>
      </c>
      <c r="AQ18" s="101">
        <f t="shared" si="28"/>
        <v>5</v>
      </c>
      <c r="AR18" s="92">
        <f t="shared" si="29"/>
        <v>3</v>
      </c>
      <c r="AS18" s="100" t="str">
        <f t="shared" si="30"/>
        <v>Y</v>
      </c>
      <c r="AT18" s="99">
        <v>43</v>
      </c>
      <c r="AU18" s="92">
        <f t="shared" si="31"/>
        <v>3</v>
      </c>
      <c r="AV18" s="100" t="str">
        <f t="shared" si="32"/>
        <v>Y</v>
      </c>
      <c r="AW18" s="26" t="e">
        <f>VLOOKUP($B$10:$B$56,#REF!,8,FALSE)</f>
        <v>#REF!</v>
      </c>
      <c r="AX18" s="27">
        <v>23</v>
      </c>
      <c r="AY18" s="27" t="e">
        <f t="shared" si="7"/>
        <v>#REF!</v>
      </c>
      <c r="AZ18" s="28" t="e">
        <f>VLOOKUP($B$10:$B$56,#REF!,9,FALSE)</f>
        <v>#REF!</v>
      </c>
      <c r="BA18" s="10"/>
    </row>
    <row r="19" spans="1:53" s="2" customFormat="1" ht="21" customHeight="1">
      <c r="A19" s="91">
        <v>10</v>
      </c>
      <c r="B19" s="92" t="s">
        <v>19</v>
      </c>
      <c r="C19" s="93" t="s">
        <v>18</v>
      </c>
      <c r="D19" s="94">
        <v>15</v>
      </c>
      <c r="E19" s="91">
        <v>4</v>
      </c>
      <c r="F19" s="92">
        <f t="shared" si="0"/>
        <v>1</v>
      </c>
      <c r="G19" s="100" t="str">
        <f t="shared" si="1"/>
        <v>N</v>
      </c>
      <c r="H19" s="101">
        <v>11</v>
      </c>
      <c r="I19" s="92">
        <f t="shared" si="2"/>
        <v>3</v>
      </c>
      <c r="J19" s="100" t="str">
        <f t="shared" si="3"/>
        <v>Y</v>
      </c>
      <c r="K19" s="227">
        <v>10</v>
      </c>
      <c r="L19" s="91">
        <f t="shared" si="8"/>
        <v>3.3000000000000003</v>
      </c>
      <c r="M19" s="92">
        <f t="shared" si="4"/>
        <v>3</v>
      </c>
      <c r="N19" s="100" t="str">
        <f t="shared" si="9"/>
        <v>Y</v>
      </c>
      <c r="O19" s="101">
        <f t="shared" si="5"/>
        <v>6.7</v>
      </c>
      <c r="P19" s="92">
        <f t="shared" si="6"/>
        <v>3</v>
      </c>
      <c r="Q19" s="100" t="str">
        <f t="shared" si="10"/>
        <v>Y</v>
      </c>
      <c r="R19" s="99">
        <v>22</v>
      </c>
      <c r="S19" s="91">
        <v>10</v>
      </c>
      <c r="T19" s="92">
        <f t="shared" si="11"/>
        <v>3</v>
      </c>
      <c r="U19" s="100" t="str">
        <f t="shared" si="12"/>
        <v>Y</v>
      </c>
      <c r="V19" s="101">
        <v>12</v>
      </c>
      <c r="W19" s="92">
        <f t="shared" si="13"/>
        <v>3</v>
      </c>
      <c r="X19" s="100" t="str">
        <f t="shared" si="14"/>
        <v>Y</v>
      </c>
      <c r="Y19" s="227">
        <v>10</v>
      </c>
      <c r="Z19" s="91">
        <f t="shared" si="15"/>
        <v>3.3000000000000003</v>
      </c>
      <c r="AA19" s="92">
        <f t="shared" si="16"/>
        <v>3</v>
      </c>
      <c r="AB19" s="100" t="str">
        <f t="shared" si="17"/>
        <v>Y</v>
      </c>
      <c r="AC19" s="101">
        <f t="shared" si="18"/>
        <v>6.7</v>
      </c>
      <c r="AD19" s="92">
        <f t="shared" si="19"/>
        <v>3</v>
      </c>
      <c r="AE19" s="100" t="str">
        <f t="shared" si="20"/>
        <v>Y</v>
      </c>
      <c r="AF19" s="99">
        <v>23</v>
      </c>
      <c r="AG19" s="91">
        <v>14</v>
      </c>
      <c r="AH19" s="92">
        <f t="shared" si="21"/>
        <v>3</v>
      </c>
      <c r="AI19" s="100" t="str">
        <f t="shared" si="22"/>
        <v>Y</v>
      </c>
      <c r="AJ19" s="101">
        <v>9</v>
      </c>
      <c r="AK19" s="92">
        <f t="shared" si="23"/>
        <v>3</v>
      </c>
      <c r="AL19" s="100" t="str">
        <f t="shared" si="24"/>
        <v>Y</v>
      </c>
      <c r="AM19" s="99">
        <v>10</v>
      </c>
      <c r="AN19" s="91">
        <f t="shared" si="25"/>
        <v>5</v>
      </c>
      <c r="AO19" s="92">
        <f t="shared" si="26"/>
        <v>3</v>
      </c>
      <c r="AP19" s="100" t="str">
        <f t="shared" si="27"/>
        <v>Y</v>
      </c>
      <c r="AQ19" s="101">
        <f t="shared" si="28"/>
        <v>5</v>
      </c>
      <c r="AR19" s="92">
        <f t="shared" si="29"/>
        <v>3</v>
      </c>
      <c r="AS19" s="100" t="str">
        <f t="shared" si="30"/>
        <v>Y</v>
      </c>
      <c r="AT19" s="99">
        <v>11</v>
      </c>
      <c r="AU19" s="92">
        <f t="shared" si="31"/>
        <v>0</v>
      </c>
      <c r="AV19" s="100" t="str">
        <f t="shared" si="32"/>
        <v>N</v>
      </c>
      <c r="AW19" s="26" t="e">
        <f>VLOOKUP($B$10:$B$56,#REF!,8,FALSE)</f>
        <v>#REF!</v>
      </c>
      <c r="AX19" s="27">
        <v>20</v>
      </c>
      <c r="AY19" s="27" t="e">
        <f t="shared" si="7"/>
        <v>#REF!</v>
      </c>
      <c r="AZ19" s="28" t="e">
        <f>VLOOKUP($B$10:$B$56,#REF!,9,FALSE)</f>
        <v>#REF!</v>
      </c>
      <c r="BA19" s="10"/>
    </row>
    <row r="20" spans="1:53" s="2" customFormat="1" ht="21" customHeight="1">
      <c r="A20" s="91">
        <v>11</v>
      </c>
      <c r="B20" s="92" t="s">
        <v>21</v>
      </c>
      <c r="C20" s="93" t="s">
        <v>20</v>
      </c>
      <c r="D20" s="94">
        <v>9</v>
      </c>
      <c r="E20" s="91">
        <v>9</v>
      </c>
      <c r="F20" s="92">
        <f t="shared" si="0"/>
        <v>3</v>
      </c>
      <c r="G20" s="100" t="str">
        <f t="shared" si="1"/>
        <v>Y</v>
      </c>
      <c r="H20" s="101">
        <v>0</v>
      </c>
      <c r="I20" s="92">
        <f t="shared" si="2"/>
        <v>0</v>
      </c>
      <c r="J20" s="100" t="str">
        <f t="shared" si="3"/>
        <v>N</v>
      </c>
      <c r="K20" s="227">
        <v>10</v>
      </c>
      <c r="L20" s="91">
        <f t="shared" si="8"/>
        <v>3.3000000000000003</v>
      </c>
      <c r="M20" s="92">
        <f t="shared" si="4"/>
        <v>3</v>
      </c>
      <c r="N20" s="100" t="str">
        <f t="shared" si="9"/>
        <v>Y</v>
      </c>
      <c r="O20" s="101">
        <f t="shared" si="5"/>
        <v>6.7</v>
      </c>
      <c r="P20" s="92">
        <f t="shared" si="6"/>
        <v>3</v>
      </c>
      <c r="Q20" s="100" t="str">
        <f t="shared" si="10"/>
        <v>Y</v>
      </c>
      <c r="R20" s="99">
        <v>2</v>
      </c>
      <c r="S20" s="91">
        <v>2</v>
      </c>
      <c r="T20" s="92">
        <f t="shared" si="11"/>
        <v>0</v>
      </c>
      <c r="U20" s="100" t="str">
        <f t="shared" si="12"/>
        <v>N</v>
      </c>
      <c r="V20" s="101">
        <v>0</v>
      </c>
      <c r="W20" s="92">
        <f t="shared" si="13"/>
        <v>0</v>
      </c>
      <c r="X20" s="100" t="str">
        <f t="shared" si="14"/>
        <v>N</v>
      </c>
      <c r="Y20" s="227">
        <v>10</v>
      </c>
      <c r="Z20" s="91">
        <f t="shared" si="15"/>
        <v>3.3000000000000003</v>
      </c>
      <c r="AA20" s="92">
        <f t="shared" si="16"/>
        <v>3</v>
      </c>
      <c r="AB20" s="100" t="str">
        <f t="shared" si="17"/>
        <v>Y</v>
      </c>
      <c r="AC20" s="101">
        <f t="shared" si="18"/>
        <v>6.7</v>
      </c>
      <c r="AD20" s="92">
        <f t="shared" si="19"/>
        <v>3</v>
      </c>
      <c r="AE20" s="100" t="str">
        <f t="shared" si="20"/>
        <v>Y</v>
      </c>
      <c r="AF20" s="99">
        <v>25</v>
      </c>
      <c r="AG20" s="91">
        <v>14</v>
      </c>
      <c r="AH20" s="92">
        <f t="shared" si="21"/>
        <v>3</v>
      </c>
      <c r="AI20" s="100" t="str">
        <f t="shared" si="22"/>
        <v>Y</v>
      </c>
      <c r="AJ20" s="101">
        <v>11</v>
      </c>
      <c r="AK20" s="92">
        <f t="shared" si="23"/>
        <v>3</v>
      </c>
      <c r="AL20" s="100" t="str">
        <f t="shared" si="24"/>
        <v>Y</v>
      </c>
      <c r="AM20" s="99">
        <v>10</v>
      </c>
      <c r="AN20" s="91">
        <f t="shared" si="25"/>
        <v>5</v>
      </c>
      <c r="AO20" s="92">
        <f t="shared" si="26"/>
        <v>3</v>
      </c>
      <c r="AP20" s="100" t="str">
        <f t="shared" si="27"/>
        <v>Y</v>
      </c>
      <c r="AQ20" s="101">
        <f t="shared" si="28"/>
        <v>5</v>
      </c>
      <c r="AR20" s="92">
        <f t="shared" si="29"/>
        <v>3</v>
      </c>
      <c r="AS20" s="100" t="str">
        <f t="shared" si="30"/>
        <v>Y</v>
      </c>
      <c r="AT20" s="99">
        <v>8</v>
      </c>
      <c r="AU20" s="92">
        <f t="shared" si="31"/>
        <v>0</v>
      </c>
      <c r="AV20" s="100" t="str">
        <f t="shared" si="32"/>
        <v>N</v>
      </c>
      <c r="AW20" s="26" t="e">
        <f>VLOOKUP($B$10:$B$56,#REF!,8,FALSE)</f>
        <v>#REF!</v>
      </c>
      <c r="AX20" s="27">
        <v>12</v>
      </c>
      <c r="AY20" s="27" t="e">
        <f t="shared" si="7"/>
        <v>#REF!</v>
      </c>
      <c r="AZ20" s="28" t="e">
        <f>VLOOKUP($B$10:$B$56,#REF!,9,FALSE)</f>
        <v>#REF!</v>
      </c>
      <c r="BA20" s="10"/>
    </row>
    <row r="21" spans="1:53" s="2" customFormat="1" ht="21" customHeight="1">
      <c r="A21" s="91">
        <v>12</v>
      </c>
      <c r="B21" s="92" t="s">
        <v>23</v>
      </c>
      <c r="C21" s="93" t="s">
        <v>22</v>
      </c>
      <c r="D21" s="94">
        <v>5</v>
      </c>
      <c r="E21" s="91">
        <v>5</v>
      </c>
      <c r="F21" s="92">
        <f t="shared" si="0"/>
        <v>3</v>
      </c>
      <c r="G21" s="100" t="str">
        <f t="shared" si="1"/>
        <v>Y</v>
      </c>
      <c r="H21" s="101">
        <v>0</v>
      </c>
      <c r="I21" s="92">
        <f t="shared" si="2"/>
        <v>0</v>
      </c>
      <c r="J21" s="100" t="str">
        <f t="shared" si="3"/>
        <v>N</v>
      </c>
      <c r="K21" s="227">
        <v>10</v>
      </c>
      <c r="L21" s="91">
        <f t="shared" si="8"/>
        <v>3.3000000000000003</v>
      </c>
      <c r="M21" s="92">
        <f t="shared" si="4"/>
        <v>3</v>
      </c>
      <c r="N21" s="100" t="str">
        <f t="shared" si="9"/>
        <v>Y</v>
      </c>
      <c r="O21" s="101">
        <f t="shared" si="5"/>
        <v>6.7</v>
      </c>
      <c r="P21" s="92">
        <f t="shared" si="6"/>
        <v>3</v>
      </c>
      <c r="Q21" s="100" t="str">
        <f t="shared" si="10"/>
        <v>Y</v>
      </c>
      <c r="R21" s="99">
        <v>0</v>
      </c>
      <c r="S21" s="91">
        <v>0</v>
      </c>
      <c r="T21" s="92">
        <f t="shared" si="11"/>
        <v>0</v>
      </c>
      <c r="U21" s="100" t="str">
        <f t="shared" si="12"/>
        <v>N</v>
      </c>
      <c r="V21" s="101">
        <v>0</v>
      </c>
      <c r="W21" s="92">
        <f t="shared" si="13"/>
        <v>0</v>
      </c>
      <c r="X21" s="100" t="str">
        <f t="shared" si="14"/>
        <v>N</v>
      </c>
      <c r="Y21" s="227">
        <v>10</v>
      </c>
      <c r="Z21" s="91">
        <f t="shared" si="15"/>
        <v>3.3000000000000003</v>
      </c>
      <c r="AA21" s="92">
        <f t="shared" si="16"/>
        <v>3</v>
      </c>
      <c r="AB21" s="100" t="str">
        <f t="shared" si="17"/>
        <v>Y</v>
      </c>
      <c r="AC21" s="101">
        <f t="shared" si="18"/>
        <v>6.7</v>
      </c>
      <c r="AD21" s="92">
        <f t="shared" si="19"/>
        <v>3</v>
      </c>
      <c r="AE21" s="100" t="str">
        <f t="shared" si="20"/>
        <v>Y</v>
      </c>
      <c r="AF21" s="99">
        <v>17</v>
      </c>
      <c r="AG21" s="91">
        <v>13</v>
      </c>
      <c r="AH21" s="92">
        <f t="shared" si="21"/>
        <v>3</v>
      </c>
      <c r="AI21" s="100" t="str">
        <f t="shared" si="22"/>
        <v>Y</v>
      </c>
      <c r="AJ21" s="101">
        <v>4</v>
      </c>
      <c r="AK21" s="92">
        <f t="shared" si="23"/>
        <v>0</v>
      </c>
      <c r="AL21" s="100" t="str">
        <f t="shared" si="24"/>
        <v>N</v>
      </c>
      <c r="AM21" s="99">
        <v>10</v>
      </c>
      <c r="AN21" s="91">
        <f t="shared" si="25"/>
        <v>5</v>
      </c>
      <c r="AO21" s="92">
        <f t="shared" si="26"/>
        <v>3</v>
      </c>
      <c r="AP21" s="100" t="str">
        <f t="shared" si="27"/>
        <v>Y</v>
      </c>
      <c r="AQ21" s="101">
        <f t="shared" si="28"/>
        <v>5</v>
      </c>
      <c r="AR21" s="92">
        <f t="shared" si="29"/>
        <v>3</v>
      </c>
      <c r="AS21" s="100" t="str">
        <f t="shared" si="30"/>
        <v>Y</v>
      </c>
      <c r="AT21" s="99">
        <v>18</v>
      </c>
      <c r="AU21" s="92">
        <f t="shared" si="31"/>
        <v>0</v>
      </c>
      <c r="AV21" s="100" t="str">
        <f t="shared" si="32"/>
        <v>N</v>
      </c>
      <c r="AW21" s="26" t="e">
        <f>VLOOKUP($B$10:$B$56,#REF!,8,FALSE)</f>
        <v>#REF!</v>
      </c>
      <c r="AX21" s="27">
        <v>9</v>
      </c>
      <c r="AY21" s="27" t="e">
        <f t="shared" si="7"/>
        <v>#REF!</v>
      </c>
      <c r="AZ21" s="28" t="e">
        <f>VLOOKUP($B$10:$B$56,#REF!,9,FALSE)</f>
        <v>#REF!</v>
      </c>
      <c r="BA21" s="10"/>
    </row>
    <row r="22" spans="1:53" s="2" customFormat="1" ht="21" customHeight="1">
      <c r="A22" s="91">
        <v>13</v>
      </c>
      <c r="B22" s="92" t="s">
        <v>25</v>
      </c>
      <c r="C22" s="93" t="s">
        <v>24</v>
      </c>
      <c r="D22" s="94">
        <v>7</v>
      </c>
      <c r="E22" s="91">
        <v>5</v>
      </c>
      <c r="F22" s="92">
        <f t="shared" si="0"/>
        <v>3</v>
      </c>
      <c r="G22" s="100" t="str">
        <f t="shared" si="1"/>
        <v>Y</v>
      </c>
      <c r="H22" s="101">
        <v>2</v>
      </c>
      <c r="I22" s="92">
        <f t="shared" si="2"/>
        <v>0</v>
      </c>
      <c r="J22" s="100" t="str">
        <f t="shared" si="3"/>
        <v>N</v>
      </c>
      <c r="K22" s="227">
        <v>10</v>
      </c>
      <c r="L22" s="91">
        <f t="shared" si="8"/>
        <v>3.3000000000000003</v>
      </c>
      <c r="M22" s="92">
        <f t="shared" si="4"/>
        <v>3</v>
      </c>
      <c r="N22" s="100" t="str">
        <f t="shared" si="9"/>
        <v>Y</v>
      </c>
      <c r="O22" s="101">
        <f t="shared" si="5"/>
        <v>6.7</v>
      </c>
      <c r="P22" s="92">
        <f t="shared" si="6"/>
        <v>3</v>
      </c>
      <c r="Q22" s="100" t="str">
        <f t="shared" si="10"/>
        <v>Y</v>
      </c>
      <c r="R22" s="99">
        <v>4</v>
      </c>
      <c r="S22" s="91">
        <v>0</v>
      </c>
      <c r="T22" s="92">
        <f t="shared" si="11"/>
        <v>0</v>
      </c>
      <c r="U22" s="100" t="str">
        <f t="shared" si="12"/>
        <v>N</v>
      </c>
      <c r="V22" s="101">
        <v>4</v>
      </c>
      <c r="W22" s="92">
        <f t="shared" si="13"/>
        <v>0</v>
      </c>
      <c r="X22" s="100" t="str">
        <f t="shared" si="14"/>
        <v>N</v>
      </c>
      <c r="Y22" s="227">
        <v>10</v>
      </c>
      <c r="Z22" s="91">
        <f t="shared" si="15"/>
        <v>3.3000000000000003</v>
      </c>
      <c r="AA22" s="92">
        <f t="shared" si="16"/>
        <v>3</v>
      </c>
      <c r="AB22" s="100" t="str">
        <f t="shared" si="17"/>
        <v>Y</v>
      </c>
      <c r="AC22" s="101">
        <f t="shared" si="18"/>
        <v>6.7</v>
      </c>
      <c r="AD22" s="92">
        <f t="shared" si="19"/>
        <v>3</v>
      </c>
      <c r="AE22" s="100" t="str">
        <f t="shared" si="20"/>
        <v>Y</v>
      </c>
      <c r="AF22" s="99">
        <v>7</v>
      </c>
      <c r="AG22" s="91">
        <v>0</v>
      </c>
      <c r="AH22" s="92">
        <f t="shared" si="21"/>
        <v>0</v>
      </c>
      <c r="AI22" s="100" t="str">
        <f t="shared" si="22"/>
        <v>N</v>
      </c>
      <c r="AJ22" s="101">
        <v>7</v>
      </c>
      <c r="AK22" s="92">
        <f t="shared" si="23"/>
        <v>2</v>
      </c>
      <c r="AL22" s="100" t="str">
        <f t="shared" si="24"/>
        <v>N</v>
      </c>
      <c r="AM22" s="99">
        <v>10</v>
      </c>
      <c r="AN22" s="91">
        <f t="shared" si="25"/>
        <v>5</v>
      </c>
      <c r="AO22" s="92">
        <f t="shared" si="26"/>
        <v>3</v>
      </c>
      <c r="AP22" s="100" t="str">
        <f t="shared" si="27"/>
        <v>Y</v>
      </c>
      <c r="AQ22" s="101">
        <f t="shared" si="28"/>
        <v>5</v>
      </c>
      <c r="AR22" s="92">
        <f t="shared" si="29"/>
        <v>3</v>
      </c>
      <c r="AS22" s="100" t="str">
        <f t="shared" si="30"/>
        <v>Y</v>
      </c>
      <c r="AT22" s="99">
        <v>15</v>
      </c>
      <c r="AU22" s="92">
        <f t="shared" si="31"/>
        <v>0</v>
      </c>
      <c r="AV22" s="100" t="str">
        <f t="shared" si="32"/>
        <v>N</v>
      </c>
      <c r="AW22" s="26" t="e">
        <f>VLOOKUP($B$10:$B$56,#REF!,8,FALSE)</f>
        <v>#REF!</v>
      </c>
      <c r="AX22" s="27">
        <v>10</v>
      </c>
      <c r="AY22" s="27" t="e">
        <f t="shared" si="7"/>
        <v>#REF!</v>
      </c>
      <c r="AZ22" s="28" t="e">
        <f>VLOOKUP($B$10:$B$56,#REF!,9,FALSE)</f>
        <v>#REF!</v>
      </c>
      <c r="BA22" s="10"/>
    </row>
    <row r="23" spans="1:53" s="2" customFormat="1" ht="21" customHeight="1">
      <c r="A23" s="91">
        <v>14</v>
      </c>
      <c r="B23" s="92" t="s">
        <v>27</v>
      </c>
      <c r="C23" s="93" t="s">
        <v>26</v>
      </c>
      <c r="D23" s="94">
        <v>13</v>
      </c>
      <c r="E23" s="91">
        <v>6</v>
      </c>
      <c r="F23" s="92">
        <f t="shared" si="0"/>
        <v>3</v>
      </c>
      <c r="G23" s="100" t="str">
        <f t="shared" si="1"/>
        <v>Y</v>
      </c>
      <c r="H23" s="101">
        <v>7</v>
      </c>
      <c r="I23" s="92">
        <f t="shared" si="2"/>
        <v>0</v>
      </c>
      <c r="J23" s="100" t="str">
        <f t="shared" si="3"/>
        <v>N</v>
      </c>
      <c r="K23" s="227">
        <v>10</v>
      </c>
      <c r="L23" s="91">
        <f t="shared" si="8"/>
        <v>3.3000000000000003</v>
      </c>
      <c r="M23" s="92">
        <f t="shared" si="4"/>
        <v>3</v>
      </c>
      <c r="N23" s="100" t="str">
        <f t="shared" si="9"/>
        <v>Y</v>
      </c>
      <c r="O23" s="101">
        <f t="shared" si="5"/>
        <v>6.7</v>
      </c>
      <c r="P23" s="92">
        <f t="shared" si="6"/>
        <v>3</v>
      </c>
      <c r="Q23" s="100" t="str">
        <f t="shared" si="10"/>
        <v>Y</v>
      </c>
      <c r="R23" s="99">
        <v>18</v>
      </c>
      <c r="S23" s="91">
        <v>10</v>
      </c>
      <c r="T23" s="92">
        <f t="shared" si="11"/>
        <v>3</v>
      </c>
      <c r="U23" s="100" t="str">
        <f t="shared" si="12"/>
        <v>Y</v>
      </c>
      <c r="V23" s="101">
        <v>8</v>
      </c>
      <c r="W23" s="92">
        <f t="shared" si="13"/>
        <v>1</v>
      </c>
      <c r="X23" s="100" t="str">
        <f t="shared" si="14"/>
        <v>N</v>
      </c>
      <c r="Y23" s="227">
        <v>10</v>
      </c>
      <c r="Z23" s="91">
        <f t="shared" si="15"/>
        <v>3.3000000000000003</v>
      </c>
      <c r="AA23" s="92">
        <f t="shared" si="16"/>
        <v>3</v>
      </c>
      <c r="AB23" s="100" t="str">
        <f t="shared" si="17"/>
        <v>Y</v>
      </c>
      <c r="AC23" s="101">
        <f t="shared" si="18"/>
        <v>6.7</v>
      </c>
      <c r="AD23" s="92">
        <f t="shared" si="19"/>
        <v>3</v>
      </c>
      <c r="AE23" s="100" t="str">
        <f t="shared" si="20"/>
        <v>Y</v>
      </c>
      <c r="AF23" s="99">
        <v>16</v>
      </c>
      <c r="AG23" s="91">
        <v>14</v>
      </c>
      <c r="AH23" s="92">
        <f t="shared" si="21"/>
        <v>3</v>
      </c>
      <c r="AI23" s="100" t="str">
        <f t="shared" si="22"/>
        <v>Y</v>
      </c>
      <c r="AJ23" s="101">
        <v>2</v>
      </c>
      <c r="AK23" s="92">
        <f t="shared" si="23"/>
        <v>0</v>
      </c>
      <c r="AL23" s="100" t="str">
        <f t="shared" si="24"/>
        <v>N</v>
      </c>
      <c r="AM23" s="99">
        <v>10</v>
      </c>
      <c r="AN23" s="91">
        <f t="shared" si="25"/>
        <v>5</v>
      </c>
      <c r="AO23" s="92">
        <f t="shared" si="26"/>
        <v>3</v>
      </c>
      <c r="AP23" s="100" t="str">
        <f t="shared" si="27"/>
        <v>Y</v>
      </c>
      <c r="AQ23" s="101">
        <f t="shared" si="28"/>
        <v>5</v>
      </c>
      <c r="AR23" s="92">
        <f t="shared" si="29"/>
        <v>3</v>
      </c>
      <c r="AS23" s="100" t="str">
        <f t="shared" si="30"/>
        <v>Y</v>
      </c>
      <c r="AT23" s="99">
        <v>18</v>
      </c>
      <c r="AU23" s="92">
        <f t="shared" si="31"/>
        <v>0</v>
      </c>
      <c r="AV23" s="100" t="str">
        <f t="shared" si="32"/>
        <v>N</v>
      </c>
      <c r="AW23" s="26" t="e">
        <f>VLOOKUP($B$10:$B$56,#REF!,8,FALSE)</f>
        <v>#REF!</v>
      </c>
      <c r="AX23" s="27">
        <v>16</v>
      </c>
      <c r="AY23" s="27" t="e">
        <f t="shared" si="7"/>
        <v>#REF!</v>
      </c>
      <c r="AZ23" s="28" t="e">
        <f>VLOOKUP($B$10:$B$56,#REF!,9,FALSE)</f>
        <v>#REF!</v>
      </c>
      <c r="BA23" s="10"/>
    </row>
    <row r="24" spans="1:53" s="2" customFormat="1" ht="21" customHeight="1">
      <c r="A24" s="91">
        <v>15</v>
      </c>
      <c r="B24" s="92" t="s">
        <v>29</v>
      </c>
      <c r="C24" s="93" t="s">
        <v>28</v>
      </c>
      <c r="D24" s="94">
        <v>13</v>
      </c>
      <c r="E24" s="91">
        <v>6</v>
      </c>
      <c r="F24" s="92">
        <f t="shared" si="0"/>
        <v>3</v>
      </c>
      <c r="G24" s="100" t="str">
        <f t="shared" si="1"/>
        <v>Y</v>
      </c>
      <c r="H24" s="101">
        <v>7</v>
      </c>
      <c r="I24" s="92">
        <f t="shared" si="2"/>
        <v>0</v>
      </c>
      <c r="J24" s="100" t="str">
        <f t="shared" si="3"/>
        <v>N</v>
      </c>
      <c r="K24" s="227">
        <v>10</v>
      </c>
      <c r="L24" s="91">
        <f t="shared" si="8"/>
        <v>3.3000000000000003</v>
      </c>
      <c r="M24" s="92">
        <f t="shared" si="4"/>
        <v>3</v>
      </c>
      <c r="N24" s="100" t="str">
        <f t="shared" si="9"/>
        <v>Y</v>
      </c>
      <c r="O24" s="101">
        <f t="shared" si="5"/>
        <v>6.7</v>
      </c>
      <c r="P24" s="92">
        <f t="shared" si="6"/>
        <v>3</v>
      </c>
      <c r="Q24" s="100" t="str">
        <f t="shared" si="10"/>
        <v>Y</v>
      </c>
      <c r="R24" s="99">
        <v>2</v>
      </c>
      <c r="S24" s="91">
        <v>0</v>
      </c>
      <c r="T24" s="92">
        <f t="shared" si="11"/>
        <v>0</v>
      </c>
      <c r="U24" s="100" t="str">
        <f t="shared" si="12"/>
        <v>N</v>
      </c>
      <c r="V24" s="101">
        <v>2</v>
      </c>
      <c r="W24" s="92">
        <f t="shared" si="13"/>
        <v>0</v>
      </c>
      <c r="X24" s="100" t="str">
        <f t="shared" si="14"/>
        <v>N</v>
      </c>
      <c r="Y24" s="227">
        <v>10</v>
      </c>
      <c r="Z24" s="91">
        <f t="shared" si="15"/>
        <v>3.3000000000000003</v>
      </c>
      <c r="AA24" s="92">
        <f t="shared" si="16"/>
        <v>3</v>
      </c>
      <c r="AB24" s="100" t="str">
        <f t="shared" si="17"/>
        <v>Y</v>
      </c>
      <c r="AC24" s="101">
        <f t="shared" si="18"/>
        <v>6.7</v>
      </c>
      <c r="AD24" s="92">
        <f t="shared" si="19"/>
        <v>3</v>
      </c>
      <c r="AE24" s="100" t="str">
        <f t="shared" si="20"/>
        <v>Y</v>
      </c>
      <c r="AF24" s="99">
        <v>19</v>
      </c>
      <c r="AG24" s="91">
        <v>15</v>
      </c>
      <c r="AH24" s="92">
        <f t="shared" si="21"/>
        <v>3</v>
      </c>
      <c r="AI24" s="100" t="str">
        <f t="shared" si="22"/>
        <v>Y</v>
      </c>
      <c r="AJ24" s="101">
        <v>4</v>
      </c>
      <c r="AK24" s="92">
        <f t="shared" si="23"/>
        <v>0</v>
      </c>
      <c r="AL24" s="100" t="str">
        <f t="shared" si="24"/>
        <v>N</v>
      </c>
      <c r="AM24" s="99">
        <v>10</v>
      </c>
      <c r="AN24" s="91">
        <f t="shared" si="25"/>
        <v>5</v>
      </c>
      <c r="AO24" s="92">
        <f t="shared" si="26"/>
        <v>3</v>
      </c>
      <c r="AP24" s="100" t="str">
        <f t="shared" si="27"/>
        <v>Y</v>
      </c>
      <c r="AQ24" s="101">
        <f t="shared" si="28"/>
        <v>5</v>
      </c>
      <c r="AR24" s="92">
        <f t="shared" si="29"/>
        <v>3</v>
      </c>
      <c r="AS24" s="100" t="str">
        <f t="shared" si="30"/>
        <v>Y</v>
      </c>
      <c r="AT24" s="99">
        <v>12</v>
      </c>
      <c r="AU24" s="92">
        <f t="shared" si="31"/>
        <v>0</v>
      </c>
      <c r="AV24" s="100" t="str">
        <f t="shared" si="32"/>
        <v>N</v>
      </c>
      <c r="AW24" s="26" t="e">
        <f>VLOOKUP($B$10:$B$56,#REF!,8,FALSE)</f>
        <v>#REF!</v>
      </c>
      <c r="AX24" s="27">
        <v>12</v>
      </c>
      <c r="AY24" s="27" t="e">
        <f t="shared" si="7"/>
        <v>#REF!</v>
      </c>
      <c r="AZ24" s="28" t="e">
        <f>VLOOKUP($B$10:$B$56,#REF!,9,FALSE)</f>
        <v>#REF!</v>
      </c>
      <c r="BA24" s="10"/>
    </row>
    <row r="25" spans="1:53" s="2" customFormat="1" ht="21" customHeight="1">
      <c r="A25" s="91">
        <v>16</v>
      </c>
      <c r="B25" s="92" t="s">
        <v>31</v>
      </c>
      <c r="C25" s="93" t="s">
        <v>30</v>
      </c>
      <c r="D25" s="94">
        <v>9</v>
      </c>
      <c r="E25" s="91">
        <v>6</v>
      </c>
      <c r="F25" s="92">
        <f t="shared" si="0"/>
        <v>3</v>
      </c>
      <c r="G25" s="100" t="str">
        <f t="shared" si="1"/>
        <v>Y</v>
      </c>
      <c r="H25" s="101">
        <v>3</v>
      </c>
      <c r="I25" s="92">
        <f t="shared" si="2"/>
        <v>0</v>
      </c>
      <c r="J25" s="100" t="str">
        <f t="shared" si="3"/>
        <v>N</v>
      </c>
      <c r="K25" s="227">
        <v>10</v>
      </c>
      <c r="L25" s="91">
        <f t="shared" si="8"/>
        <v>3.3000000000000003</v>
      </c>
      <c r="M25" s="92">
        <f t="shared" si="4"/>
        <v>3</v>
      </c>
      <c r="N25" s="100" t="str">
        <f t="shared" si="9"/>
        <v>Y</v>
      </c>
      <c r="O25" s="101">
        <f t="shared" si="5"/>
        <v>6.7</v>
      </c>
      <c r="P25" s="92">
        <f t="shared" si="6"/>
        <v>3</v>
      </c>
      <c r="Q25" s="100" t="str">
        <f t="shared" si="10"/>
        <v>Y</v>
      </c>
      <c r="R25" s="99">
        <v>17</v>
      </c>
      <c r="S25" s="91">
        <v>9</v>
      </c>
      <c r="T25" s="92">
        <f t="shared" si="11"/>
        <v>3</v>
      </c>
      <c r="U25" s="100" t="str">
        <f t="shared" si="12"/>
        <v>Y</v>
      </c>
      <c r="V25" s="101">
        <v>8</v>
      </c>
      <c r="W25" s="92">
        <f t="shared" si="13"/>
        <v>1</v>
      </c>
      <c r="X25" s="100" t="str">
        <f t="shared" si="14"/>
        <v>N</v>
      </c>
      <c r="Y25" s="227">
        <v>10</v>
      </c>
      <c r="Z25" s="91">
        <f t="shared" si="15"/>
        <v>3.3000000000000003</v>
      </c>
      <c r="AA25" s="92">
        <f t="shared" si="16"/>
        <v>3</v>
      </c>
      <c r="AB25" s="100" t="str">
        <f t="shared" si="17"/>
        <v>Y</v>
      </c>
      <c r="AC25" s="101">
        <f t="shared" si="18"/>
        <v>6.7</v>
      </c>
      <c r="AD25" s="92">
        <f t="shared" si="19"/>
        <v>3</v>
      </c>
      <c r="AE25" s="100" t="str">
        <f t="shared" si="20"/>
        <v>Y</v>
      </c>
      <c r="AF25" s="99">
        <v>21</v>
      </c>
      <c r="AG25" s="91">
        <v>14</v>
      </c>
      <c r="AH25" s="92">
        <f t="shared" si="21"/>
        <v>3</v>
      </c>
      <c r="AI25" s="100" t="str">
        <f t="shared" si="22"/>
        <v>Y</v>
      </c>
      <c r="AJ25" s="101">
        <v>7</v>
      </c>
      <c r="AK25" s="92">
        <f t="shared" si="23"/>
        <v>2</v>
      </c>
      <c r="AL25" s="100" t="str">
        <f t="shared" si="24"/>
        <v>N</v>
      </c>
      <c r="AM25" s="99">
        <v>10</v>
      </c>
      <c r="AN25" s="91">
        <f t="shared" si="25"/>
        <v>5</v>
      </c>
      <c r="AO25" s="92">
        <f t="shared" si="26"/>
        <v>3</v>
      </c>
      <c r="AP25" s="100" t="str">
        <f t="shared" si="27"/>
        <v>Y</v>
      </c>
      <c r="AQ25" s="101">
        <f t="shared" si="28"/>
        <v>5</v>
      </c>
      <c r="AR25" s="92">
        <f t="shared" si="29"/>
        <v>3</v>
      </c>
      <c r="AS25" s="100" t="str">
        <f t="shared" si="30"/>
        <v>Y</v>
      </c>
      <c r="AT25" s="99">
        <v>21</v>
      </c>
      <c r="AU25" s="92">
        <f t="shared" si="31"/>
        <v>0</v>
      </c>
      <c r="AV25" s="100" t="str">
        <f t="shared" si="32"/>
        <v>N</v>
      </c>
      <c r="AW25" s="26" t="e">
        <f>VLOOKUP($B$10:$B$56,#REF!,8,FALSE)</f>
        <v>#REF!</v>
      </c>
      <c r="AX25" s="27">
        <v>16</v>
      </c>
      <c r="AY25" s="27" t="e">
        <f t="shared" si="7"/>
        <v>#REF!</v>
      </c>
      <c r="AZ25" s="28" t="e">
        <f>VLOOKUP($B$10:$B$56,#REF!,9,FALSE)</f>
        <v>#REF!</v>
      </c>
      <c r="BA25" s="10"/>
    </row>
    <row r="26" spans="1:53" s="2" customFormat="1" ht="21" customHeight="1">
      <c r="A26" s="91">
        <v>17</v>
      </c>
      <c r="B26" s="92" t="s">
        <v>33</v>
      </c>
      <c r="C26" s="93" t="s">
        <v>32</v>
      </c>
      <c r="D26" s="94">
        <v>19</v>
      </c>
      <c r="E26" s="91">
        <v>10</v>
      </c>
      <c r="F26" s="92">
        <f t="shared" si="0"/>
        <v>3</v>
      </c>
      <c r="G26" s="100" t="str">
        <f t="shared" si="1"/>
        <v>Y</v>
      </c>
      <c r="H26" s="101">
        <v>19</v>
      </c>
      <c r="I26" s="92">
        <f t="shared" si="2"/>
        <v>3</v>
      </c>
      <c r="J26" s="100" t="str">
        <f t="shared" si="3"/>
        <v>Y</v>
      </c>
      <c r="K26" s="227">
        <v>10</v>
      </c>
      <c r="L26" s="91">
        <f t="shared" si="8"/>
        <v>3.3000000000000003</v>
      </c>
      <c r="M26" s="92">
        <f t="shared" si="4"/>
        <v>3</v>
      </c>
      <c r="N26" s="100" t="str">
        <f t="shared" si="9"/>
        <v>Y</v>
      </c>
      <c r="O26" s="101">
        <f t="shared" si="5"/>
        <v>6.7</v>
      </c>
      <c r="P26" s="92">
        <f t="shared" si="6"/>
        <v>3</v>
      </c>
      <c r="Q26" s="100" t="str">
        <f t="shared" si="10"/>
        <v>Y</v>
      </c>
      <c r="R26" s="99">
        <v>13</v>
      </c>
      <c r="S26" s="91">
        <v>5</v>
      </c>
      <c r="T26" s="92">
        <f t="shared" si="11"/>
        <v>3</v>
      </c>
      <c r="U26" s="100" t="str">
        <f t="shared" si="12"/>
        <v>Y</v>
      </c>
      <c r="V26" s="101">
        <v>8</v>
      </c>
      <c r="W26" s="92">
        <f t="shared" si="13"/>
        <v>1</v>
      </c>
      <c r="X26" s="100" t="str">
        <f t="shared" si="14"/>
        <v>N</v>
      </c>
      <c r="Y26" s="227">
        <v>10</v>
      </c>
      <c r="Z26" s="91">
        <f t="shared" si="15"/>
        <v>3.3000000000000003</v>
      </c>
      <c r="AA26" s="92">
        <f t="shared" si="16"/>
        <v>3</v>
      </c>
      <c r="AB26" s="100" t="str">
        <f t="shared" si="17"/>
        <v>Y</v>
      </c>
      <c r="AC26" s="101">
        <f t="shared" si="18"/>
        <v>6.7</v>
      </c>
      <c r="AD26" s="92">
        <f t="shared" si="19"/>
        <v>3</v>
      </c>
      <c r="AE26" s="100" t="str">
        <f t="shared" si="20"/>
        <v>Y</v>
      </c>
      <c r="AF26" s="99">
        <v>26</v>
      </c>
      <c r="AG26" s="91">
        <v>15</v>
      </c>
      <c r="AH26" s="92">
        <f t="shared" si="21"/>
        <v>3</v>
      </c>
      <c r="AI26" s="100" t="str">
        <f t="shared" si="22"/>
        <v>Y</v>
      </c>
      <c r="AJ26" s="101">
        <v>11</v>
      </c>
      <c r="AK26" s="92">
        <f t="shared" si="23"/>
        <v>3</v>
      </c>
      <c r="AL26" s="100" t="str">
        <f t="shared" si="24"/>
        <v>Y</v>
      </c>
      <c r="AM26" s="99">
        <v>10</v>
      </c>
      <c r="AN26" s="91">
        <f t="shared" si="25"/>
        <v>5</v>
      </c>
      <c r="AO26" s="92">
        <f t="shared" si="26"/>
        <v>3</v>
      </c>
      <c r="AP26" s="100" t="str">
        <f t="shared" si="27"/>
        <v>Y</v>
      </c>
      <c r="AQ26" s="101">
        <f t="shared" si="28"/>
        <v>5</v>
      </c>
      <c r="AR26" s="92">
        <f t="shared" si="29"/>
        <v>3</v>
      </c>
      <c r="AS26" s="100" t="str">
        <f t="shared" si="30"/>
        <v>Y</v>
      </c>
      <c r="AT26" s="99">
        <v>28</v>
      </c>
      <c r="AU26" s="92">
        <f t="shared" si="31"/>
        <v>2</v>
      </c>
      <c r="AV26" s="100" t="str">
        <f t="shared" si="32"/>
        <v>N</v>
      </c>
      <c r="AW26" s="26" t="e">
        <f>VLOOKUP($B$10:$B$56,#REF!,8,FALSE)</f>
        <v>#REF!</v>
      </c>
      <c r="AX26" s="27">
        <v>23</v>
      </c>
      <c r="AY26" s="27" t="e">
        <f t="shared" si="7"/>
        <v>#REF!</v>
      </c>
      <c r="AZ26" s="28" t="e">
        <f>VLOOKUP($B$10:$B$56,#REF!,9,FALSE)</f>
        <v>#REF!</v>
      </c>
      <c r="BA26" s="10"/>
    </row>
    <row r="27" spans="1:53" s="2" customFormat="1" ht="21" customHeight="1">
      <c r="A27" s="91">
        <v>18</v>
      </c>
      <c r="B27" s="92" t="s">
        <v>35</v>
      </c>
      <c r="C27" s="93" t="s">
        <v>34</v>
      </c>
      <c r="D27" s="94" t="s">
        <v>111</v>
      </c>
      <c r="E27" s="91" t="s">
        <v>111</v>
      </c>
      <c r="F27" s="92" t="str">
        <f t="shared" si="0"/>
        <v>NA</v>
      </c>
      <c r="G27" s="100" t="str">
        <f t="shared" si="1"/>
        <v>NA</v>
      </c>
      <c r="H27" s="101" t="s">
        <v>111</v>
      </c>
      <c r="I27" s="92" t="str">
        <f t="shared" si="2"/>
        <v>NA</v>
      </c>
      <c r="J27" s="100" t="str">
        <f t="shared" si="3"/>
        <v>NA</v>
      </c>
      <c r="K27" s="227">
        <v>10</v>
      </c>
      <c r="L27" s="91">
        <f t="shared" si="8"/>
        <v>3.3000000000000003</v>
      </c>
      <c r="M27" s="92">
        <f t="shared" si="4"/>
        <v>3</v>
      </c>
      <c r="N27" s="100" t="str">
        <f t="shared" si="9"/>
        <v>Y</v>
      </c>
      <c r="O27" s="101">
        <f t="shared" si="5"/>
        <v>6.7</v>
      </c>
      <c r="P27" s="92">
        <f t="shared" si="6"/>
        <v>3</v>
      </c>
      <c r="Q27" s="100" t="str">
        <f t="shared" si="10"/>
        <v>Y</v>
      </c>
      <c r="R27" s="99">
        <v>6</v>
      </c>
      <c r="S27" s="91">
        <v>5</v>
      </c>
      <c r="T27" s="92">
        <f t="shared" si="11"/>
        <v>3</v>
      </c>
      <c r="U27" s="100" t="str">
        <f t="shared" si="12"/>
        <v>Y</v>
      </c>
      <c r="V27" s="101">
        <v>1</v>
      </c>
      <c r="W27" s="92">
        <f t="shared" si="13"/>
        <v>0</v>
      </c>
      <c r="X27" s="100" t="str">
        <f t="shared" si="14"/>
        <v>N</v>
      </c>
      <c r="Y27" s="227">
        <v>10</v>
      </c>
      <c r="Z27" s="91">
        <f t="shared" si="15"/>
        <v>3.3000000000000003</v>
      </c>
      <c r="AA27" s="92">
        <f t="shared" si="16"/>
        <v>3</v>
      </c>
      <c r="AB27" s="100" t="str">
        <f t="shared" si="17"/>
        <v>Y</v>
      </c>
      <c r="AC27" s="101">
        <f t="shared" si="18"/>
        <v>6.7</v>
      </c>
      <c r="AD27" s="92">
        <f t="shared" si="19"/>
        <v>3</v>
      </c>
      <c r="AE27" s="100" t="str">
        <f t="shared" si="20"/>
        <v>Y</v>
      </c>
      <c r="AF27" s="99">
        <v>9</v>
      </c>
      <c r="AG27" s="91">
        <v>0</v>
      </c>
      <c r="AH27" s="92">
        <f t="shared" si="21"/>
        <v>0</v>
      </c>
      <c r="AI27" s="100" t="str">
        <f t="shared" si="22"/>
        <v>N</v>
      </c>
      <c r="AJ27" s="101">
        <v>9</v>
      </c>
      <c r="AK27" s="92">
        <f t="shared" si="23"/>
        <v>3</v>
      </c>
      <c r="AL27" s="100" t="str">
        <f t="shared" si="24"/>
        <v>Y</v>
      </c>
      <c r="AM27" s="99">
        <v>10</v>
      </c>
      <c r="AN27" s="91">
        <f t="shared" si="25"/>
        <v>5</v>
      </c>
      <c r="AO27" s="92">
        <f t="shared" si="26"/>
        <v>3</v>
      </c>
      <c r="AP27" s="100" t="str">
        <f t="shared" si="27"/>
        <v>Y</v>
      </c>
      <c r="AQ27" s="101">
        <f t="shared" si="28"/>
        <v>5</v>
      </c>
      <c r="AR27" s="92">
        <f t="shared" si="29"/>
        <v>3</v>
      </c>
      <c r="AS27" s="100" t="str">
        <f t="shared" si="30"/>
        <v>Y</v>
      </c>
      <c r="AT27" s="99">
        <v>21</v>
      </c>
      <c r="AU27" s="92">
        <f t="shared" si="31"/>
        <v>0</v>
      </c>
      <c r="AV27" s="100" t="str">
        <f t="shared" si="32"/>
        <v>N</v>
      </c>
      <c r="AW27" s="26" t="e">
        <f>VLOOKUP($B$10:$B$56,#REF!,8,FALSE)</f>
        <v>#REF!</v>
      </c>
      <c r="AX27" s="27">
        <v>9</v>
      </c>
      <c r="AY27" s="27" t="e">
        <f t="shared" si="7"/>
        <v>#REF!</v>
      </c>
      <c r="AZ27" s="28" t="e">
        <f>VLOOKUP($B$10:$B$56,#REF!,9,FALSE)</f>
        <v>#REF!</v>
      </c>
      <c r="BA27" s="10"/>
    </row>
    <row r="28" spans="1:53" s="2" customFormat="1" ht="21" customHeight="1">
      <c r="A28" s="91">
        <v>19</v>
      </c>
      <c r="B28" s="92" t="s">
        <v>37</v>
      </c>
      <c r="C28" s="93" t="s">
        <v>36</v>
      </c>
      <c r="D28" s="94">
        <v>28</v>
      </c>
      <c r="E28" s="91">
        <v>10</v>
      </c>
      <c r="F28" s="92">
        <f t="shared" si="0"/>
        <v>3</v>
      </c>
      <c r="G28" s="100" t="str">
        <f t="shared" si="1"/>
        <v>Y</v>
      </c>
      <c r="H28" s="101">
        <v>18</v>
      </c>
      <c r="I28" s="92">
        <f t="shared" si="2"/>
        <v>3</v>
      </c>
      <c r="J28" s="100" t="str">
        <f t="shared" si="3"/>
        <v>Y</v>
      </c>
      <c r="K28" s="227">
        <v>10</v>
      </c>
      <c r="L28" s="91">
        <f t="shared" si="8"/>
        <v>3.3000000000000003</v>
      </c>
      <c r="M28" s="92">
        <f t="shared" si="4"/>
        <v>3</v>
      </c>
      <c r="N28" s="100" t="str">
        <f t="shared" si="9"/>
        <v>Y</v>
      </c>
      <c r="O28" s="101">
        <f t="shared" si="5"/>
        <v>6.7</v>
      </c>
      <c r="P28" s="92">
        <f t="shared" si="6"/>
        <v>3</v>
      </c>
      <c r="Q28" s="100" t="str">
        <f t="shared" si="10"/>
        <v>Y</v>
      </c>
      <c r="R28" s="99">
        <v>20</v>
      </c>
      <c r="S28" s="91">
        <v>7</v>
      </c>
      <c r="T28" s="92">
        <f t="shared" si="11"/>
        <v>3</v>
      </c>
      <c r="U28" s="100" t="str">
        <f t="shared" si="12"/>
        <v>Y</v>
      </c>
      <c r="V28" s="101">
        <v>13</v>
      </c>
      <c r="W28" s="92">
        <f t="shared" si="13"/>
        <v>3</v>
      </c>
      <c r="X28" s="100" t="str">
        <f t="shared" si="14"/>
        <v>Y</v>
      </c>
      <c r="Y28" s="227">
        <v>10</v>
      </c>
      <c r="Z28" s="91">
        <f t="shared" si="15"/>
        <v>3.3000000000000003</v>
      </c>
      <c r="AA28" s="92">
        <f t="shared" si="16"/>
        <v>3</v>
      </c>
      <c r="AB28" s="100" t="str">
        <f t="shared" si="17"/>
        <v>Y</v>
      </c>
      <c r="AC28" s="101">
        <f t="shared" si="18"/>
        <v>6.7</v>
      </c>
      <c r="AD28" s="92">
        <f t="shared" si="19"/>
        <v>3</v>
      </c>
      <c r="AE28" s="100" t="str">
        <f t="shared" si="20"/>
        <v>Y</v>
      </c>
      <c r="AF28" s="99">
        <v>29</v>
      </c>
      <c r="AG28" s="91">
        <v>15</v>
      </c>
      <c r="AH28" s="92">
        <f t="shared" si="21"/>
        <v>3</v>
      </c>
      <c r="AI28" s="100" t="str">
        <f t="shared" si="22"/>
        <v>Y</v>
      </c>
      <c r="AJ28" s="101">
        <v>14</v>
      </c>
      <c r="AK28" s="92">
        <f t="shared" si="23"/>
        <v>3</v>
      </c>
      <c r="AL28" s="100" t="str">
        <f t="shared" si="24"/>
        <v>Y</v>
      </c>
      <c r="AM28" s="99">
        <v>10</v>
      </c>
      <c r="AN28" s="91">
        <f t="shared" si="25"/>
        <v>5</v>
      </c>
      <c r="AO28" s="92">
        <f t="shared" si="26"/>
        <v>3</v>
      </c>
      <c r="AP28" s="100" t="str">
        <f t="shared" si="27"/>
        <v>Y</v>
      </c>
      <c r="AQ28" s="101">
        <f t="shared" si="28"/>
        <v>5</v>
      </c>
      <c r="AR28" s="92">
        <f t="shared" si="29"/>
        <v>3</v>
      </c>
      <c r="AS28" s="100" t="str">
        <f t="shared" si="30"/>
        <v>Y</v>
      </c>
      <c r="AT28" s="99">
        <v>21</v>
      </c>
      <c r="AU28" s="92">
        <f t="shared" si="31"/>
        <v>0</v>
      </c>
      <c r="AV28" s="100" t="str">
        <f t="shared" si="32"/>
        <v>N</v>
      </c>
      <c r="AW28" s="26" t="e">
        <f>VLOOKUP($B$10:$B$56,#REF!,8,FALSE)</f>
        <v>#REF!</v>
      </c>
      <c r="AX28" s="27">
        <v>27</v>
      </c>
      <c r="AY28" s="27" t="e">
        <f t="shared" si="7"/>
        <v>#REF!</v>
      </c>
      <c r="AZ28" s="28" t="e">
        <f>VLOOKUP($B$10:$B$56,#REF!,9,FALSE)</f>
        <v>#REF!</v>
      </c>
      <c r="BA28" s="10"/>
    </row>
    <row r="29" spans="1:53" s="2" customFormat="1" ht="21" customHeight="1">
      <c r="A29" s="91">
        <v>20</v>
      </c>
      <c r="B29" s="92" t="s">
        <v>39</v>
      </c>
      <c r="C29" s="93" t="s">
        <v>38</v>
      </c>
      <c r="D29" s="94">
        <v>6</v>
      </c>
      <c r="E29" s="91">
        <v>3</v>
      </c>
      <c r="F29" s="92">
        <f t="shared" si="0"/>
        <v>0</v>
      </c>
      <c r="G29" s="100" t="str">
        <f t="shared" si="1"/>
        <v>N</v>
      </c>
      <c r="H29" s="101">
        <v>3</v>
      </c>
      <c r="I29" s="92">
        <f t="shared" si="2"/>
        <v>0</v>
      </c>
      <c r="J29" s="100" t="str">
        <f t="shared" si="3"/>
        <v>N</v>
      </c>
      <c r="K29" s="227">
        <v>10</v>
      </c>
      <c r="L29" s="91">
        <f t="shared" si="8"/>
        <v>3.3000000000000003</v>
      </c>
      <c r="M29" s="92">
        <f t="shared" si="4"/>
        <v>3</v>
      </c>
      <c r="N29" s="100" t="str">
        <f t="shared" si="9"/>
        <v>Y</v>
      </c>
      <c r="O29" s="101">
        <f t="shared" si="5"/>
        <v>6.7</v>
      </c>
      <c r="P29" s="92">
        <f t="shared" si="6"/>
        <v>3</v>
      </c>
      <c r="Q29" s="100" t="str">
        <f t="shared" si="10"/>
        <v>Y</v>
      </c>
      <c r="R29" s="99">
        <v>15</v>
      </c>
      <c r="S29" s="91">
        <v>9</v>
      </c>
      <c r="T29" s="92">
        <f t="shared" si="11"/>
        <v>3</v>
      </c>
      <c r="U29" s="100" t="str">
        <f t="shared" si="12"/>
        <v>Y</v>
      </c>
      <c r="V29" s="101">
        <v>6</v>
      </c>
      <c r="W29" s="92">
        <f t="shared" si="13"/>
        <v>0</v>
      </c>
      <c r="X29" s="100" t="str">
        <f t="shared" si="14"/>
        <v>N</v>
      </c>
      <c r="Y29" s="227">
        <v>10</v>
      </c>
      <c r="Z29" s="91">
        <f t="shared" si="15"/>
        <v>3.3000000000000003</v>
      </c>
      <c r="AA29" s="92">
        <f t="shared" si="16"/>
        <v>3</v>
      </c>
      <c r="AB29" s="100" t="str">
        <f t="shared" si="17"/>
        <v>Y</v>
      </c>
      <c r="AC29" s="101">
        <f t="shared" si="18"/>
        <v>6.7</v>
      </c>
      <c r="AD29" s="92">
        <f t="shared" si="19"/>
        <v>3</v>
      </c>
      <c r="AE29" s="100" t="str">
        <f t="shared" si="20"/>
        <v>Y</v>
      </c>
      <c r="AF29" s="99">
        <v>30</v>
      </c>
      <c r="AG29" s="91">
        <v>15</v>
      </c>
      <c r="AH29" s="92">
        <f t="shared" si="21"/>
        <v>3</v>
      </c>
      <c r="AI29" s="100" t="str">
        <f t="shared" si="22"/>
        <v>Y</v>
      </c>
      <c r="AJ29" s="101">
        <v>15</v>
      </c>
      <c r="AK29" s="92">
        <f t="shared" si="23"/>
        <v>3</v>
      </c>
      <c r="AL29" s="100" t="str">
        <f t="shared" si="24"/>
        <v>Y</v>
      </c>
      <c r="AM29" s="99">
        <v>10</v>
      </c>
      <c r="AN29" s="91">
        <f t="shared" si="25"/>
        <v>5</v>
      </c>
      <c r="AO29" s="92">
        <f t="shared" si="26"/>
        <v>3</v>
      </c>
      <c r="AP29" s="100" t="str">
        <f t="shared" si="27"/>
        <v>Y</v>
      </c>
      <c r="AQ29" s="101">
        <f t="shared" si="28"/>
        <v>5</v>
      </c>
      <c r="AR29" s="92">
        <f t="shared" si="29"/>
        <v>3</v>
      </c>
      <c r="AS29" s="100" t="str">
        <f t="shared" si="30"/>
        <v>Y</v>
      </c>
      <c r="AT29" s="99">
        <v>38</v>
      </c>
      <c r="AU29" s="92">
        <f t="shared" si="31"/>
        <v>3</v>
      </c>
      <c r="AV29" s="100" t="str">
        <f t="shared" si="32"/>
        <v>Y</v>
      </c>
      <c r="AW29" s="26" t="e">
        <f>VLOOKUP($B$10:$B$56,#REF!,8,FALSE)</f>
        <v>#REF!</v>
      </c>
      <c r="AX29" s="27">
        <v>17</v>
      </c>
      <c r="AY29" s="27" t="e">
        <f t="shared" si="7"/>
        <v>#REF!</v>
      </c>
      <c r="AZ29" s="28" t="e">
        <f>VLOOKUP($B$10:$B$56,#REF!,9,FALSE)</f>
        <v>#REF!</v>
      </c>
      <c r="BA29" s="10"/>
    </row>
    <row r="30" spans="1:53" s="2" customFormat="1" ht="21" customHeight="1">
      <c r="A30" s="91">
        <v>21</v>
      </c>
      <c r="B30" s="92" t="s">
        <v>41</v>
      </c>
      <c r="C30" s="93" t="s">
        <v>40</v>
      </c>
      <c r="D30" s="94">
        <v>17</v>
      </c>
      <c r="E30" s="91">
        <v>4</v>
      </c>
      <c r="F30" s="92">
        <f t="shared" si="0"/>
        <v>1</v>
      </c>
      <c r="G30" s="100" t="str">
        <f t="shared" si="1"/>
        <v>N</v>
      </c>
      <c r="H30" s="101">
        <v>13</v>
      </c>
      <c r="I30" s="92">
        <f t="shared" si="2"/>
        <v>3</v>
      </c>
      <c r="J30" s="100" t="str">
        <f t="shared" si="3"/>
        <v>Y</v>
      </c>
      <c r="K30" s="227">
        <v>10</v>
      </c>
      <c r="L30" s="91">
        <f t="shared" si="8"/>
        <v>3.3000000000000003</v>
      </c>
      <c r="M30" s="92">
        <f t="shared" si="4"/>
        <v>3</v>
      </c>
      <c r="N30" s="100" t="str">
        <f t="shared" si="9"/>
        <v>Y</v>
      </c>
      <c r="O30" s="101">
        <f t="shared" si="5"/>
        <v>6.7</v>
      </c>
      <c r="P30" s="92">
        <f t="shared" si="6"/>
        <v>3</v>
      </c>
      <c r="Q30" s="100" t="str">
        <f t="shared" si="10"/>
        <v>Y</v>
      </c>
      <c r="R30" s="99">
        <v>18</v>
      </c>
      <c r="S30" s="91">
        <v>10</v>
      </c>
      <c r="T30" s="92">
        <f t="shared" si="11"/>
        <v>3</v>
      </c>
      <c r="U30" s="100" t="str">
        <f t="shared" si="12"/>
        <v>Y</v>
      </c>
      <c r="V30" s="101">
        <v>8</v>
      </c>
      <c r="W30" s="92">
        <f t="shared" si="13"/>
        <v>1</v>
      </c>
      <c r="X30" s="100" t="str">
        <f t="shared" si="14"/>
        <v>N</v>
      </c>
      <c r="Y30" s="227">
        <v>10</v>
      </c>
      <c r="Z30" s="91">
        <f t="shared" si="15"/>
        <v>3.3000000000000003</v>
      </c>
      <c r="AA30" s="92">
        <f t="shared" si="16"/>
        <v>3</v>
      </c>
      <c r="AB30" s="100" t="str">
        <f t="shared" si="17"/>
        <v>Y</v>
      </c>
      <c r="AC30" s="101">
        <f t="shared" si="18"/>
        <v>6.7</v>
      </c>
      <c r="AD30" s="92">
        <f t="shared" si="19"/>
        <v>3</v>
      </c>
      <c r="AE30" s="100" t="str">
        <f t="shared" si="20"/>
        <v>Y</v>
      </c>
      <c r="AF30" s="99">
        <v>25</v>
      </c>
      <c r="AG30" s="91">
        <v>11</v>
      </c>
      <c r="AH30" s="92">
        <f t="shared" si="21"/>
        <v>3</v>
      </c>
      <c r="AI30" s="100" t="str">
        <f t="shared" si="22"/>
        <v>Y</v>
      </c>
      <c r="AJ30" s="101">
        <v>14</v>
      </c>
      <c r="AK30" s="92">
        <f t="shared" si="23"/>
        <v>3</v>
      </c>
      <c r="AL30" s="100" t="str">
        <f t="shared" si="24"/>
        <v>Y</v>
      </c>
      <c r="AM30" s="99">
        <v>10</v>
      </c>
      <c r="AN30" s="91">
        <f t="shared" si="25"/>
        <v>5</v>
      </c>
      <c r="AO30" s="92">
        <f t="shared" si="26"/>
        <v>3</v>
      </c>
      <c r="AP30" s="100" t="str">
        <f t="shared" si="27"/>
        <v>Y</v>
      </c>
      <c r="AQ30" s="101">
        <f t="shared" si="28"/>
        <v>5</v>
      </c>
      <c r="AR30" s="92">
        <f t="shared" si="29"/>
        <v>3</v>
      </c>
      <c r="AS30" s="100" t="str">
        <f t="shared" si="30"/>
        <v>Y</v>
      </c>
      <c r="AT30" s="99">
        <v>27</v>
      </c>
      <c r="AU30" s="92">
        <f t="shared" si="31"/>
        <v>2</v>
      </c>
      <c r="AV30" s="100" t="str">
        <f t="shared" si="32"/>
        <v>N</v>
      </c>
      <c r="AW30" s="26" t="e">
        <f>VLOOKUP($B$10:$B$56,#REF!,8,FALSE)</f>
        <v>#REF!</v>
      </c>
      <c r="AX30" s="27">
        <v>20</v>
      </c>
      <c r="AY30" s="27" t="e">
        <f t="shared" si="7"/>
        <v>#REF!</v>
      </c>
      <c r="AZ30" s="28" t="e">
        <f>VLOOKUP($B$10:$B$56,#REF!,9,FALSE)</f>
        <v>#REF!</v>
      </c>
      <c r="BA30" s="10"/>
    </row>
    <row r="31" spans="1:53" s="2" customFormat="1" ht="21" customHeight="1">
      <c r="A31" s="91">
        <v>22</v>
      </c>
      <c r="B31" s="92" t="s">
        <v>43</v>
      </c>
      <c r="C31" s="93" t="s">
        <v>42</v>
      </c>
      <c r="D31" s="94">
        <v>24</v>
      </c>
      <c r="E31" s="91">
        <v>8</v>
      </c>
      <c r="F31" s="92">
        <f t="shared" si="0"/>
        <v>3</v>
      </c>
      <c r="G31" s="100" t="str">
        <f t="shared" si="1"/>
        <v>Y</v>
      </c>
      <c r="H31" s="101">
        <v>16</v>
      </c>
      <c r="I31" s="92">
        <f t="shared" si="2"/>
        <v>3</v>
      </c>
      <c r="J31" s="100" t="str">
        <f t="shared" si="3"/>
        <v>Y</v>
      </c>
      <c r="K31" s="227">
        <v>10</v>
      </c>
      <c r="L31" s="91">
        <f t="shared" si="8"/>
        <v>3.3000000000000003</v>
      </c>
      <c r="M31" s="92">
        <f t="shared" si="4"/>
        <v>3</v>
      </c>
      <c r="N31" s="100" t="str">
        <f t="shared" si="9"/>
        <v>Y</v>
      </c>
      <c r="O31" s="101">
        <f t="shared" si="5"/>
        <v>6.7</v>
      </c>
      <c r="P31" s="92">
        <f t="shared" si="6"/>
        <v>3</v>
      </c>
      <c r="Q31" s="100" t="str">
        <f t="shared" si="10"/>
        <v>Y</v>
      </c>
      <c r="R31" s="99">
        <v>23</v>
      </c>
      <c r="S31" s="91">
        <v>10</v>
      </c>
      <c r="T31" s="92">
        <f t="shared" si="11"/>
        <v>3</v>
      </c>
      <c r="U31" s="100" t="str">
        <f t="shared" si="12"/>
        <v>Y</v>
      </c>
      <c r="V31" s="101">
        <v>13</v>
      </c>
      <c r="W31" s="92">
        <f t="shared" si="13"/>
        <v>3</v>
      </c>
      <c r="X31" s="100" t="str">
        <f t="shared" si="14"/>
        <v>Y</v>
      </c>
      <c r="Y31" s="227">
        <v>10</v>
      </c>
      <c r="Z31" s="91">
        <f t="shared" si="15"/>
        <v>3.3000000000000003</v>
      </c>
      <c r="AA31" s="92">
        <f t="shared" si="16"/>
        <v>3</v>
      </c>
      <c r="AB31" s="100" t="str">
        <f t="shared" si="17"/>
        <v>Y</v>
      </c>
      <c r="AC31" s="101">
        <f t="shared" si="18"/>
        <v>6.7</v>
      </c>
      <c r="AD31" s="92">
        <f t="shared" si="19"/>
        <v>3</v>
      </c>
      <c r="AE31" s="100" t="str">
        <f t="shared" si="20"/>
        <v>Y</v>
      </c>
      <c r="AF31" s="99">
        <v>29</v>
      </c>
      <c r="AG31" s="91">
        <v>15</v>
      </c>
      <c r="AH31" s="92">
        <f t="shared" si="21"/>
        <v>3</v>
      </c>
      <c r="AI31" s="100" t="str">
        <f t="shared" si="22"/>
        <v>Y</v>
      </c>
      <c r="AJ31" s="101">
        <v>14</v>
      </c>
      <c r="AK31" s="92">
        <f t="shared" si="23"/>
        <v>3</v>
      </c>
      <c r="AL31" s="100" t="str">
        <f t="shared" si="24"/>
        <v>Y</v>
      </c>
      <c r="AM31" s="99">
        <v>10</v>
      </c>
      <c r="AN31" s="91">
        <f t="shared" si="25"/>
        <v>5</v>
      </c>
      <c r="AO31" s="92">
        <f t="shared" si="26"/>
        <v>3</v>
      </c>
      <c r="AP31" s="100" t="str">
        <f t="shared" si="27"/>
        <v>Y</v>
      </c>
      <c r="AQ31" s="101">
        <f t="shared" si="28"/>
        <v>5</v>
      </c>
      <c r="AR31" s="92">
        <f t="shared" si="29"/>
        <v>3</v>
      </c>
      <c r="AS31" s="100" t="str">
        <f t="shared" si="30"/>
        <v>Y</v>
      </c>
      <c r="AT31" s="99">
        <v>21</v>
      </c>
      <c r="AU31" s="92">
        <f t="shared" si="31"/>
        <v>0</v>
      </c>
      <c r="AV31" s="100" t="str">
        <f t="shared" si="32"/>
        <v>N</v>
      </c>
      <c r="AW31" s="26" t="e">
        <f>VLOOKUP($B$10:$B$56,#REF!,8,FALSE)</f>
        <v>#REF!</v>
      </c>
      <c r="AX31" s="27">
        <v>26</v>
      </c>
      <c r="AY31" s="27" t="e">
        <f t="shared" si="7"/>
        <v>#REF!</v>
      </c>
      <c r="AZ31" s="28" t="e">
        <f>VLOOKUP($B$10:$B$56,#REF!,9,FALSE)</f>
        <v>#REF!</v>
      </c>
      <c r="BA31" s="10"/>
    </row>
    <row r="32" spans="1:53" s="2" customFormat="1" ht="21" customHeight="1">
      <c r="A32" s="91">
        <v>23</v>
      </c>
      <c r="B32" s="92" t="s">
        <v>45</v>
      </c>
      <c r="C32" s="93" t="s">
        <v>44</v>
      </c>
      <c r="D32" s="94">
        <v>13</v>
      </c>
      <c r="E32" s="91">
        <v>8</v>
      </c>
      <c r="F32" s="92">
        <f t="shared" si="0"/>
        <v>3</v>
      </c>
      <c r="G32" s="100" t="str">
        <f t="shared" si="1"/>
        <v>Y</v>
      </c>
      <c r="H32" s="101">
        <v>5</v>
      </c>
      <c r="I32" s="92">
        <f t="shared" si="2"/>
        <v>0</v>
      </c>
      <c r="J32" s="100" t="str">
        <f t="shared" si="3"/>
        <v>N</v>
      </c>
      <c r="K32" s="227">
        <v>8</v>
      </c>
      <c r="L32" s="91">
        <f t="shared" si="8"/>
        <v>2.64</v>
      </c>
      <c r="M32" s="92">
        <f t="shared" si="4"/>
        <v>3</v>
      </c>
      <c r="N32" s="100" t="str">
        <f t="shared" si="9"/>
        <v>Y</v>
      </c>
      <c r="O32" s="101">
        <f t="shared" si="5"/>
        <v>5.36</v>
      </c>
      <c r="P32" s="92">
        <f t="shared" si="6"/>
        <v>3</v>
      </c>
      <c r="Q32" s="100" t="str">
        <f t="shared" si="10"/>
        <v>Y</v>
      </c>
      <c r="R32" s="99">
        <v>7</v>
      </c>
      <c r="S32" s="91">
        <v>2</v>
      </c>
      <c r="T32" s="92">
        <f t="shared" si="11"/>
        <v>0</v>
      </c>
      <c r="U32" s="100" t="str">
        <f t="shared" si="12"/>
        <v>N</v>
      </c>
      <c r="V32" s="101">
        <v>5</v>
      </c>
      <c r="W32" s="92">
        <f t="shared" si="13"/>
        <v>0</v>
      </c>
      <c r="X32" s="100" t="str">
        <f t="shared" si="14"/>
        <v>N</v>
      </c>
      <c r="Y32" s="227">
        <v>8</v>
      </c>
      <c r="Z32" s="91">
        <f t="shared" si="15"/>
        <v>2.64</v>
      </c>
      <c r="AA32" s="92">
        <f t="shared" si="16"/>
        <v>3</v>
      </c>
      <c r="AB32" s="100" t="str">
        <f t="shared" si="17"/>
        <v>Y</v>
      </c>
      <c r="AC32" s="101">
        <f t="shared" si="18"/>
        <v>5.36</v>
      </c>
      <c r="AD32" s="92">
        <f t="shared" si="19"/>
        <v>3</v>
      </c>
      <c r="AE32" s="100" t="str">
        <f t="shared" si="20"/>
        <v>Y</v>
      </c>
      <c r="AF32" s="99">
        <v>20</v>
      </c>
      <c r="AG32" s="91">
        <v>15</v>
      </c>
      <c r="AH32" s="92">
        <f t="shared" si="21"/>
        <v>3</v>
      </c>
      <c r="AI32" s="100" t="str">
        <f t="shared" si="22"/>
        <v>Y</v>
      </c>
      <c r="AJ32" s="101">
        <v>5</v>
      </c>
      <c r="AK32" s="92">
        <f t="shared" si="23"/>
        <v>0</v>
      </c>
      <c r="AL32" s="100" t="str">
        <f t="shared" si="24"/>
        <v>N</v>
      </c>
      <c r="AM32" s="99">
        <v>8</v>
      </c>
      <c r="AN32" s="91">
        <f t="shared" si="25"/>
        <v>4</v>
      </c>
      <c r="AO32" s="92">
        <f t="shared" si="26"/>
        <v>3</v>
      </c>
      <c r="AP32" s="100" t="str">
        <f t="shared" si="27"/>
        <v>Y</v>
      </c>
      <c r="AQ32" s="101">
        <f t="shared" si="28"/>
        <v>4</v>
      </c>
      <c r="AR32" s="92">
        <f t="shared" si="29"/>
        <v>3</v>
      </c>
      <c r="AS32" s="100" t="str">
        <f t="shared" si="30"/>
        <v>Y</v>
      </c>
      <c r="AT32" s="99">
        <v>24</v>
      </c>
      <c r="AU32" s="92">
        <f t="shared" si="31"/>
        <v>1</v>
      </c>
      <c r="AV32" s="100" t="str">
        <f t="shared" si="32"/>
        <v>N</v>
      </c>
      <c r="AW32" s="26" t="e">
        <f>VLOOKUP($B$10:$B$56,#REF!,8,FALSE)</f>
        <v>#REF!</v>
      </c>
      <c r="AX32" s="27">
        <v>14</v>
      </c>
      <c r="AY32" s="27" t="e">
        <f t="shared" si="7"/>
        <v>#REF!</v>
      </c>
      <c r="AZ32" s="28" t="e">
        <f>VLOOKUP($B$10:$B$56,#REF!,9,FALSE)</f>
        <v>#REF!</v>
      </c>
      <c r="BA32" s="10"/>
    </row>
    <row r="33" spans="1:53" s="2" customFormat="1" ht="21" customHeight="1">
      <c r="A33" s="91">
        <v>24</v>
      </c>
      <c r="B33" s="92" t="s">
        <v>47</v>
      </c>
      <c r="C33" s="93" t="s">
        <v>46</v>
      </c>
      <c r="D33" s="94">
        <v>30</v>
      </c>
      <c r="E33" s="91">
        <v>10</v>
      </c>
      <c r="F33" s="92">
        <f t="shared" si="0"/>
        <v>3</v>
      </c>
      <c r="G33" s="100" t="str">
        <f t="shared" si="1"/>
        <v>Y</v>
      </c>
      <c r="H33" s="101">
        <v>20</v>
      </c>
      <c r="I33" s="92">
        <f t="shared" si="2"/>
        <v>3</v>
      </c>
      <c r="J33" s="100" t="str">
        <f t="shared" si="3"/>
        <v>Y</v>
      </c>
      <c r="K33" s="227">
        <v>10</v>
      </c>
      <c r="L33" s="91">
        <f t="shared" si="8"/>
        <v>3.3000000000000003</v>
      </c>
      <c r="M33" s="92">
        <f t="shared" si="4"/>
        <v>3</v>
      </c>
      <c r="N33" s="100" t="str">
        <f t="shared" si="9"/>
        <v>Y</v>
      </c>
      <c r="O33" s="101">
        <f t="shared" si="5"/>
        <v>6.7</v>
      </c>
      <c r="P33" s="92">
        <f t="shared" si="6"/>
        <v>3</v>
      </c>
      <c r="Q33" s="100" t="str">
        <f t="shared" si="10"/>
        <v>Y</v>
      </c>
      <c r="R33" s="99">
        <v>30</v>
      </c>
      <c r="S33" s="91">
        <v>10</v>
      </c>
      <c r="T33" s="92">
        <f t="shared" si="11"/>
        <v>3</v>
      </c>
      <c r="U33" s="100" t="str">
        <f t="shared" si="12"/>
        <v>Y</v>
      </c>
      <c r="V33" s="101">
        <v>20</v>
      </c>
      <c r="W33" s="92">
        <f t="shared" si="13"/>
        <v>3</v>
      </c>
      <c r="X33" s="100" t="str">
        <f t="shared" si="14"/>
        <v>Y</v>
      </c>
      <c r="Y33" s="227">
        <v>10</v>
      </c>
      <c r="Z33" s="91">
        <f t="shared" si="15"/>
        <v>3.3000000000000003</v>
      </c>
      <c r="AA33" s="92">
        <f t="shared" si="16"/>
        <v>3</v>
      </c>
      <c r="AB33" s="100" t="str">
        <f t="shared" si="17"/>
        <v>Y</v>
      </c>
      <c r="AC33" s="101">
        <f t="shared" si="18"/>
        <v>6.7</v>
      </c>
      <c r="AD33" s="92">
        <f t="shared" si="19"/>
        <v>3</v>
      </c>
      <c r="AE33" s="100" t="str">
        <f t="shared" si="20"/>
        <v>Y</v>
      </c>
      <c r="AF33" s="99">
        <v>29</v>
      </c>
      <c r="AG33" s="91">
        <v>15</v>
      </c>
      <c r="AH33" s="92">
        <f t="shared" si="21"/>
        <v>3</v>
      </c>
      <c r="AI33" s="100" t="str">
        <f t="shared" si="22"/>
        <v>Y</v>
      </c>
      <c r="AJ33" s="101">
        <v>14</v>
      </c>
      <c r="AK33" s="92">
        <f t="shared" si="23"/>
        <v>3</v>
      </c>
      <c r="AL33" s="100" t="str">
        <f t="shared" si="24"/>
        <v>Y</v>
      </c>
      <c r="AM33" s="99">
        <v>10</v>
      </c>
      <c r="AN33" s="91">
        <f t="shared" si="25"/>
        <v>5</v>
      </c>
      <c r="AO33" s="92">
        <f t="shared" si="26"/>
        <v>3</v>
      </c>
      <c r="AP33" s="100" t="str">
        <f t="shared" si="27"/>
        <v>Y</v>
      </c>
      <c r="AQ33" s="101">
        <f t="shared" si="28"/>
        <v>5</v>
      </c>
      <c r="AR33" s="92">
        <f t="shared" si="29"/>
        <v>3</v>
      </c>
      <c r="AS33" s="100" t="str">
        <f t="shared" si="30"/>
        <v>Y</v>
      </c>
      <c r="AT33" s="99">
        <v>39</v>
      </c>
      <c r="AU33" s="92">
        <f t="shared" si="31"/>
        <v>3</v>
      </c>
      <c r="AV33" s="100" t="str">
        <f t="shared" si="32"/>
        <v>Y</v>
      </c>
      <c r="AW33" s="26" t="e">
        <f>VLOOKUP($B$10:$B$56,#REF!,8,FALSE)</f>
        <v>#REF!</v>
      </c>
      <c r="AX33" s="27">
        <v>30</v>
      </c>
      <c r="AY33" s="27" t="e">
        <f t="shared" si="7"/>
        <v>#REF!</v>
      </c>
      <c r="AZ33" s="28" t="e">
        <f>VLOOKUP($B$10:$B$56,#REF!,9,FALSE)</f>
        <v>#REF!</v>
      </c>
      <c r="BA33" s="10"/>
    </row>
    <row r="34" spans="1:53" s="2" customFormat="1" ht="21" customHeight="1">
      <c r="A34" s="91">
        <v>25</v>
      </c>
      <c r="B34" s="92" t="s">
        <v>49</v>
      </c>
      <c r="C34" s="93" t="s">
        <v>48</v>
      </c>
      <c r="D34" s="94">
        <v>20</v>
      </c>
      <c r="E34" s="91">
        <v>6</v>
      </c>
      <c r="F34" s="92">
        <f t="shared" si="0"/>
        <v>3</v>
      </c>
      <c r="G34" s="100" t="str">
        <f t="shared" si="1"/>
        <v>Y</v>
      </c>
      <c r="H34" s="101">
        <v>14</v>
      </c>
      <c r="I34" s="92">
        <f t="shared" si="2"/>
        <v>3</v>
      </c>
      <c r="J34" s="100" t="str">
        <f t="shared" si="3"/>
        <v>Y</v>
      </c>
      <c r="K34" s="227">
        <v>9</v>
      </c>
      <c r="L34" s="91">
        <f t="shared" si="8"/>
        <v>2.97</v>
      </c>
      <c r="M34" s="92">
        <f t="shared" si="4"/>
        <v>3</v>
      </c>
      <c r="N34" s="100" t="str">
        <f t="shared" si="9"/>
        <v>Y</v>
      </c>
      <c r="O34" s="101">
        <f t="shared" si="5"/>
        <v>6.03</v>
      </c>
      <c r="P34" s="92">
        <f t="shared" si="6"/>
        <v>3</v>
      </c>
      <c r="Q34" s="100" t="str">
        <f t="shared" si="10"/>
        <v>Y</v>
      </c>
      <c r="R34" s="99">
        <v>18</v>
      </c>
      <c r="S34" s="91">
        <v>10</v>
      </c>
      <c r="T34" s="92">
        <f t="shared" si="11"/>
        <v>3</v>
      </c>
      <c r="U34" s="100" t="str">
        <f t="shared" si="12"/>
        <v>Y</v>
      </c>
      <c r="V34" s="101">
        <v>8</v>
      </c>
      <c r="W34" s="92">
        <f t="shared" si="13"/>
        <v>1</v>
      </c>
      <c r="X34" s="100" t="str">
        <f t="shared" si="14"/>
        <v>N</v>
      </c>
      <c r="Y34" s="227">
        <v>9</v>
      </c>
      <c r="Z34" s="91">
        <f t="shared" si="15"/>
        <v>2.97</v>
      </c>
      <c r="AA34" s="92">
        <f t="shared" si="16"/>
        <v>3</v>
      </c>
      <c r="AB34" s="100" t="str">
        <f t="shared" si="17"/>
        <v>Y</v>
      </c>
      <c r="AC34" s="101">
        <f t="shared" si="18"/>
        <v>6.03</v>
      </c>
      <c r="AD34" s="92">
        <f t="shared" si="19"/>
        <v>3</v>
      </c>
      <c r="AE34" s="100" t="str">
        <f t="shared" si="20"/>
        <v>Y</v>
      </c>
      <c r="AF34" s="99">
        <v>18</v>
      </c>
      <c r="AG34" s="91">
        <v>13</v>
      </c>
      <c r="AH34" s="92">
        <f t="shared" si="21"/>
        <v>3</v>
      </c>
      <c r="AI34" s="100" t="str">
        <f t="shared" si="22"/>
        <v>Y</v>
      </c>
      <c r="AJ34" s="101">
        <v>5</v>
      </c>
      <c r="AK34" s="92">
        <f t="shared" si="23"/>
        <v>0</v>
      </c>
      <c r="AL34" s="100" t="str">
        <f t="shared" si="24"/>
        <v>N</v>
      </c>
      <c r="AM34" s="99">
        <v>9</v>
      </c>
      <c r="AN34" s="91">
        <f t="shared" si="25"/>
        <v>4.5</v>
      </c>
      <c r="AO34" s="92">
        <f t="shared" si="26"/>
        <v>3</v>
      </c>
      <c r="AP34" s="100" t="str">
        <f t="shared" si="27"/>
        <v>Y</v>
      </c>
      <c r="AQ34" s="101">
        <f t="shared" si="28"/>
        <v>4.5</v>
      </c>
      <c r="AR34" s="92">
        <f t="shared" si="29"/>
        <v>3</v>
      </c>
      <c r="AS34" s="100" t="str">
        <f t="shared" si="30"/>
        <v>Y</v>
      </c>
      <c r="AT34" s="99">
        <v>21</v>
      </c>
      <c r="AU34" s="92">
        <f t="shared" si="31"/>
        <v>0</v>
      </c>
      <c r="AV34" s="100" t="str">
        <f t="shared" si="32"/>
        <v>N</v>
      </c>
      <c r="AW34" s="26" t="e">
        <f>VLOOKUP($B$10:$B$56,#REF!,8,FALSE)</f>
        <v>#REF!</v>
      </c>
      <c r="AX34" s="27">
        <v>19</v>
      </c>
      <c r="AY34" s="27" t="e">
        <f t="shared" si="7"/>
        <v>#REF!</v>
      </c>
      <c r="AZ34" s="28" t="e">
        <f>VLOOKUP($B$10:$B$56,#REF!,9,FALSE)</f>
        <v>#REF!</v>
      </c>
      <c r="BA34" s="10"/>
    </row>
    <row r="35" spans="1:53" s="2" customFormat="1" ht="21" customHeight="1">
      <c r="A35" s="91">
        <v>26</v>
      </c>
      <c r="B35" s="92" t="s">
        <v>51</v>
      </c>
      <c r="C35" s="93" t="s">
        <v>50</v>
      </c>
      <c r="D35" s="94">
        <v>17</v>
      </c>
      <c r="E35" s="91">
        <v>4</v>
      </c>
      <c r="F35" s="92">
        <f t="shared" si="0"/>
        <v>1</v>
      </c>
      <c r="G35" s="100" t="str">
        <f t="shared" si="1"/>
        <v>N</v>
      </c>
      <c r="H35" s="101">
        <v>13</v>
      </c>
      <c r="I35" s="92">
        <f t="shared" si="2"/>
        <v>3</v>
      </c>
      <c r="J35" s="100" t="str">
        <f t="shared" si="3"/>
        <v>Y</v>
      </c>
      <c r="K35" s="227">
        <v>9</v>
      </c>
      <c r="L35" s="91">
        <f t="shared" si="8"/>
        <v>2.97</v>
      </c>
      <c r="M35" s="92">
        <f t="shared" si="4"/>
        <v>3</v>
      </c>
      <c r="N35" s="100" t="str">
        <f t="shared" si="9"/>
        <v>Y</v>
      </c>
      <c r="O35" s="101">
        <f t="shared" si="5"/>
        <v>6.03</v>
      </c>
      <c r="P35" s="92">
        <f t="shared" si="6"/>
        <v>3</v>
      </c>
      <c r="Q35" s="100" t="str">
        <f t="shared" si="10"/>
        <v>Y</v>
      </c>
      <c r="R35" s="99">
        <v>18</v>
      </c>
      <c r="S35" s="91">
        <v>10</v>
      </c>
      <c r="T35" s="92">
        <f t="shared" si="11"/>
        <v>3</v>
      </c>
      <c r="U35" s="100" t="str">
        <f t="shared" si="12"/>
        <v>Y</v>
      </c>
      <c r="V35" s="101">
        <v>8</v>
      </c>
      <c r="W35" s="92">
        <f t="shared" si="13"/>
        <v>1</v>
      </c>
      <c r="X35" s="100" t="str">
        <f t="shared" si="14"/>
        <v>N</v>
      </c>
      <c r="Y35" s="227">
        <v>9</v>
      </c>
      <c r="Z35" s="91">
        <f t="shared" si="15"/>
        <v>2.97</v>
      </c>
      <c r="AA35" s="92">
        <f t="shared" si="16"/>
        <v>3</v>
      </c>
      <c r="AB35" s="100" t="str">
        <f t="shared" si="17"/>
        <v>Y</v>
      </c>
      <c r="AC35" s="101">
        <f t="shared" si="18"/>
        <v>6.03</v>
      </c>
      <c r="AD35" s="92">
        <f t="shared" si="19"/>
        <v>3</v>
      </c>
      <c r="AE35" s="100" t="str">
        <f t="shared" si="20"/>
        <v>Y</v>
      </c>
      <c r="AF35" s="99">
        <v>26</v>
      </c>
      <c r="AG35" s="91">
        <v>15</v>
      </c>
      <c r="AH35" s="92">
        <f t="shared" si="21"/>
        <v>3</v>
      </c>
      <c r="AI35" s="100" t="str">
        <f t="shared" si="22"/>
        <v>Y</v>
      </c>
      <c r="AJ35" s="101">
        <v>11</v>
      </c>
      <c r="AK35" s="92">
        <f t="shared" si="23"/>
        <v>3</v>
      </c>
      <c r="AL35" s="100" t="str">
        <f t="shared" si="24"/>
        <v>Y</v>
      </c>
      <c r="AM35" s="99">
        <v>9</v>
      </c>
      <c r="AN35" s="91">
        <f t="shared" si="25"/>
        <v>4.5</v>
      </c>
      <c r="AO35" s="92">
        <f t="shared" si="26"/>
        <v>3</v>
      </c>
      <c r="AP35" s="100" t="str">
        <f t="shared" si="27"/>
        <v>Y</v>
      </c>
      <c r="AQ35" s="101">
        <f t="shared" si="28"/>
        <v>4.5</v>
      </c>
      <c r="AR35" s="92">
        <f t="shared" si="29"/>
        <v>3</v>
      </c>
      <c r="AS35" s="100" t="str">
        <f t="shared" si="30"/>
        <v>Y</v>
      </c>
      <c r="AT35" s="99">
        <v>27</v>
      </c>
      <c r="AU35" s="92">
        <f t="shared" si="31"/>
        <v>2</v>
      </c>
      <c r="AV35" s="100" t="str">
        <f t="shared" si="32"/>
        <v>N</v>
      </c>
      <c r="AW35" s="26" t="e">
        <f>VLOOKUP($B$10:$B$56,#REF!,8,FALSE)</f>
        <v>#REF!</v>
      </c>
      <c r="AX35" s="27">
        <v>21</v>
      </c>
      <c r="AY35" s="27" t="e">
        <f t="shared" si="7"/>
        <v>#REF!</v>
      </c>
      <c r="AZ35" s="28" t="e">
        <f>VLOOKUP($B$10:$B$56,#REF!,9,FALSE)</f>
        <v>#REF!</v>
      </c>
      <c r="BA35" s="10"/>
    </row>
    <row r="36" spans="1:53" s="2" customFormat="1" ht="21" customHeight="1">
      <c r="A36" s="91">
        <v>27</v>
      </c>
      <c r="B36" s="92" t="s">
        <v>53</v>
      </c>
      <c r="C36" s="93" t="s">
        <v>52</v>
      </c>
      <c r="D36" s="94">
        <v>7</v>
      </c>
      <c r="E36" s="91">
        <v>7</v>
      </c>
      <c r="F36" s="92">
        <f t="shared" si="0"/>
        <v>3</v>
      </c>
      <c r="G36" s="100" t="str">
        <f t="shared" si="1"/>
        <v>Y</v>
      </c>
      <c r="H36" s="101">
        <v>0</v>
      </c>
      <c r="I36" s="92">
        <f t="shared" si="2"/>
        <v>0</v>
      </c>
      <c r="J36" s="100" t="str">
        <f t="shared" si="3"/>
        <v>N</v>
      </c>
      <c r="K36" s="227">
        <v>10</v>
      </c>
      <c r="L36" s="91">
        <f t="shared" si="8"/>
        <v>3.3000000000000003</v>
      </c>
      <c r="M36" s="92">
        <f t="shared" si="4"/>
        <v>3</v>
      </c>
      <c r="N36" s="100" t="str">
        <f t="shared" si="9"/>
        <v>Y</v>
      </c>
      <c r="O36" s="101">
        <f t="shared" si="5"/>
        <v>6.7</v>
      </c>
      <c r="P36" s="92">
        <f t="shared" si="6"/>
        <v>3</v>
      </c>
      <c r="Q36" s="100" t="str">
        <f t="shared" si="10"/>
        <v>Y</v>
      </c>
      <c r="R36" s="99">
        <v>20</v>
      </c>
      <c r="S36" s="91">
        <v>10</v>
      </c>
      <c r="T36" s="92">
        <f t="shared" si="11"/>
        <v>3</v>
      </c>
      <c r="U36" s="100" t="str">
        <f t="shared" si="12"/>
        <v>Y</v>
      </c>
      <c r="V36" s="101">
        <v>10</v>
      </c>
      <c r="W36" s="92">
        <f t="shared" si="13"/>
        <v>3</v>
      </c>
      <c r="X36" s="100" t="str">
        <f t="shared" si="14"/>
        <v>Y</v>
      </c>
      <c r="Y36" s="227">
        <v>10</v>
      </c>
      <c r="Z36" s="91">
        <f t="shared" si="15"/>
        <v>3.3000000000000003</v>
      </c>
      <c r="AA36" s="92">
        <f t="shared" si="16"/>
        <v>3</v>
      </c>
      <c r="AB36" s="100" t="str">
        <f t="shared" si="17"/>
        <v>Y</v>
      </c>
      <c r="AC36" s="101">
        <f t="shared" si="18"/>
        <v>6.7</v>
      </c>
      <c r="AD36" s="92">
        <f t="shared" si="19"/>
        <v>3</v>
      </c>
      <c r="AE36" s="100" t="str">
        <f t="shared" si="20"/>
        <v>Y</v>
      </c>
      <c r="AF36" s="99">
        <v>18</v>
      </c>
      <c r="AG36" s="91">
        <v>15</v>
      </c>
      <c r="AH36" s="92">
        <f t="shared" si="21"/>
        <v>3</v>
      </c>
      <c r="AI36" s="100" t="str">
        <f t="shared" si="22"/>
        <v>Y</v>
      </c>
      <c r="AJ36" s="101">
        <v>3</v>
      </c>
      <c r="AK36" s="92">
        <f t="shared" si="23"/>
        <v>0</v>
      </c>
      <c r="AL36" s="100" t="str">
        <f t="shared" si="24"/>
        <v>N</v>
      </c>
      <c r="AM36" s="99">
        <v>10</v>
      </c>
      <c r="AN36" s="91">
        <f t="shared" si="25"/>
        <v>5</v>
      </c>
      <c r="AO36" s="92">
        <f t="shared" si="26"/>
        <v>3</v>
      </c>
      <c r="AP36" s="100" t="str">
        <f t="shared" si="27"/>
        <v>Y</v>
      </c>
      <c r="AQ36" s="101">
        <f t="shared" si="28"/>
        <v>5</v>
      </c>
      <c r="AR36" s="92">
        <f t="shared" si="29"/>
        <v>3</v>
      </c>
      <c r="AS36" s="100" t="str">
        <f t="shared" si="30"/>
        <v>Y</v>
      </c>
      <c r="AT36" s="99">
        <v>22</v>
      </c>
      <c r="AU36" s="92">
        <f t="shared" si="31"/>
        <v>0</v>
      </c>
      <c r="AV36" s="100" t="str">
        <f t="shared" si="32"/>
        <v>N</v>
      </c>
      <c r="AW36" s="26" t="e">
        <f>VLOOKUP($B$10:$B$56,#REF!,8,FALSE)</f>
        <v>#REF!</v>
      </c>
      <c r="AX36" s="27">
        <v>15</v>
      </c>
      <c r="AY36" s="27" t="e">
        <f t="shared" si="7"/>
        <v>#REF!</v>
      </c>
      <c r="AZ36" s="28" t="e">
        <f>VLOOKUP($B$10:$B$56,#REF!,9,FALSE)</f>
        <v>#REF!</v>
      </c>
      <c r="BA36" s="10"/>
    </row>
    <row r="37" spans="1:53" s="2" customFormat="1" ht="21" customHeight="1">
      <c r="A37" s="91">
        <v>28</v>
      </c>
      <c r="B37" s="92" t="s">
        <v>55</v>
      </c>
      <c r="C37" s="93" t="s">
        <v>54</v>
      </c>
      <c r="D37" s="94">
        <v>27</v>
      </c>
      <c r="E37" s="91">
        <v>9</v>
      </c>
      <c r="F37" s="92">
        <f t="shared" si="0"/>
        <v>3</v>
      </c>
      <c r="G37" s="100" t="str">
        <f t="shared" si="1"/>
        <v>Y</v>
      </c>
      <c r="H37" s="101">
        <v>18</v>
      </c>
      <c r="I37" s="92">
        <f t="shared" si="2"/>
        <v>3</v>
      </c>
      <c r="J37" s="100" t="str">
        <f t="shared" si="3"/>
        <v>Y</v>
      </c>
      <c r="K37" s="227">
        <v>10</v>
      </c>
      <c r="L37" s="91">
        <f t="shared" si="8"/>
        <v>3.3000000000000003</v>
      </c>
      <c r="M37" s="92">
        <f t="shared" si="4"/>
        <v>3</v>
      </c>
      <c r="N37" s="100" t="str">
        <f t="shared" si="9"/>
        <v>Y</v>
      </c>
      <c r="O37" s="101">
        <f t="shared" si="5"/>
        <v>6.7</v>
      </c>
      <c r="P37" s="92">
        <f t="shared" si="6"/>
        <v>3</v>
      </c>
      <c r="Q37" s="100" t="str">
        <f t="shared" si="10"/>
        <v>Y</v>
      </c>
      <c r="R37" s="99">
        <v>24</v>
      </c>
      <c r="S37" s="91">
        <v>10</v>
      </c>
      <c r="T37" s="92">
        <f t="shared" si="11"/>
        <v>3</v>
      </c>
      <c r="U37" s="100" t="str">
        <f t="shared" si="12"/>
        <v>Y</v>
      </c>
      <c r="V37" s="101">
        <v>14</v>
      </c>
      <c r="W37" s="92">
        <f t="shared" si="13"/>
        <v>3</v>
      </c>
      <c r="X37" s="100" t="str">
        <f t="shared" si="14"/>
        <v>Y</v>
      </c>
      <c r="Y37" s="227">
        <v>10</v>
      </c>
      <c r="Z37" s="91">
        <f t="shared" si="15"/>
        <v>3.3000000000000003</v>
      </c>
      <c r="AA37" s="92">
        <f t="shared" si="16"/>
        <v>3</v>
      </c>
      <c r="AB37" s="100" t="str">
        <f t="shared" si="17"/>
        <v>Y</v>
      </c>
      <c r="AC37" s="101">
        <f t="shared" si="18"/>
        <v>6.7</v>
      </c>
      <c r="AD37" s="92">
        <f t="shared" si="19"/>
        <v>3</v>
      </c>
      <c r="AE37" s="100" t="str">
        <f t="shared" si="20"/>
        <v>Y</v>
      </c>
      <c r="AF37" s="99">
        <v>26</v>
      </c>
      <c r="AG37" s="91">
        <v>15</v>
      </c>
      <c r="AH37" s="92">
        <f t="shared" si="21"/>
        <v>3</v>
      </c>
      <c r="AI37" s="100" t="str">
        <f t="shared" si="22"/>
        <v>Y</v>
      </c>
      <c r="AJ37" s="101">
        <v>11</v>
      </c>
      <c r="AK37" s="92">
        <f t="shared" si="23"/>
        <v>3</v>
      </c>
      <c r="AL37" s="100" t="str">
        <f t="shared" si="24"/>
        <v>Y</v>
      </c>
      <c r="AM37" s="99">
        <v>10</v>
      </c>
      <c r="AN37" s="91">
        <f t="shared" si="25"/>
        <v>5</v>
      </c>
      <c r="AO37" s="92">
        <f t="shared" si="26"/>
        <v>3</v>
      </c>
      <c r="AP37" s="100" t="str">
        <f t="shared" si="27"/>
        <v>Y</v>
      </c>
      <c r="AQ37" s="101">
        <f t="shared" si="28"/>
        <v>5</v>
      </c>
      <c r="AR37" s="92">
        <f t="shared" si="29"/>
        <v>3</v>
      </c>
      <c r="AS37" s="100" t="str">
        <f t="shared" si="30"/>
        <v>Y</v>
      </c>
      <c r="AT37" s="99">
        <v>34</v>
      </c>
      <c r="AU37" s="92">
        <f t="shared" si="31"/>
        <v>3</v>
      </c>
      <c r="AV37" s="100" t="str">
        <f t="shared" si="32"/>
        <v>Y</v>
      </c>
      <c r="AW37" s="26" t="e">
        <f>VLOOKUP($B$10:$B$56,#REF!,8,FALSE)</f>
        <v>#REF!</v>
      </c>
      <c r="AX37" s="27">
        <v>26</v>
      </c>
      <c r="AY37" s="27" t="e">
        <f t="shared" si="7"/>
        <v>#REF!</v>
      </c>
      <c r="AZ37" s="28" t="e">
        <f>VLOOKUP($B$10:$B$56,#REF!,9,FALSE)</f>
        <v>#REF!</v>
      </c>
      <c r="BA37" s="10"/>
    </row>
    <row r="38" spans="1:53" s="2" customFormat="1" ht="21" customHeight="1">
      <c r="A38" s="91">
        <v>29</v>
      </c>
      <c r="B38" s="92" t="s">
        <v>57</v>
      </c>
      <c r="C38" s="93" t="s">
        <v>56</v>
      </c>
      <c r="D38" s="94">
        <v>30</v>
      </c>
      <c r="E38" s="91">
        <v>10</v>
      </c>
      <c r="F38" s="92">
        <f t="shared" si="0"/>
        <v>3</v>
      </c>
      <c r="G38" s="100" t="str">
        <f t="shared" si="1"/>
        <v>Y</v>
      </c>
      <c r="H38" s="101">
        <v>20</v>
      </c>
      <c r="I38" s="92">
        <f t="shared" si="2"/>
        <v>3</v>
      </c>
      <c r="J38" s="100" t="str">
        <f t="shared" si="3"/>
        <v>Y</v>
      </c>
      <c r="K38" s="227">
        <v>10</v>
      </c>
      <c r="L38" s="91">
        <f t="shared" si="8"/>
        <v>3.3000000000000003</v>
      </c>
      <c r="M38" s="92">
        <f t="shared" si="4"/>
        <v>3</v>
      </c>
      <c r="N38" s="100" t="str">
        <f t="shared" si="9"/>
        <v>Y</v>
      </c>
      <c r="O38" s="101">
        <f t="shared" si="5"/>
        <v>6.7</v>
      </c>
      <c r="P38" s="92">
        <f t="shared" si="6"/>
        <v>3</v>
      </c>
      <c r="Q38" s="100" t="str">
        <f t="shared" si="10"/>
        <v>Y</v>
      </c>
      <c r="R38" s="99">
        <v>28</v>
      </c>
      <c r="S38" s="91">
        <v>10</v>
      </c>
      <c r="T38" s="92">
        <f t="shared" si="11"/>
        <v>3</v>
      </c>
      <c r="U38" s="100" t="str">
        <f t="shared" si="12"/>
        <v>Y</v>
      </c>
      <c r="V38" s="101">
        <v>18</v>
      </c>
      <c r="W38" s="92">
        <f t="shared" si="13"/>
        <v>3</v>
      </c>
      <c r="X38" s="100" t="str">
        <f t="shared" si="14"/>
        <v>Y</v>
      </c>
      <c r="Y38" s="227">
        <v>10</v>
      </c>
      <c r="Z38" s="91">
        <f t="shared" si="15"/>
        <v>3.3000000000000003</v>
      </c>
      <c r="AA38" s="92">
        <f t="shared" si="16"/>
        <v>3</v>
      </c>
      <c r="AB38" s="100" t="str">
        <f t="shared" si="17"/>
        <v>Y</v>
      </c>
      <c r="AC38" s="101">
        <f t="shared" si="18"/>
        <v>6.7</v>
      </c>
      <c r="AD38" s="92">
        <f t="shared" si="19"/>
        <v>3</v>
      </c>
      <c r="AE38" s="100" t="str">
        <f t="shared" si="20"/>
        <v>Y</v>
      </c>
      <c r="AF38" s="99">
        <v>30</v>
      </c>
      <c r="AG38" s="91">
        <v>15</v>
      </c>
      <c r="AH38" s="92">
        <f t="shared" si="21"/>
        <v>3</v>
      </c>
      <c r="AI38" s="100" t="str">
        <f t="shared" si="22"/>
        <v>Y</v>
      </c>
      <c r="AJ38" s="101">
        <v>15</v>
      </c>
      <c r="AK38" s="92">
        <f t="shared" si="23"/>
        <v>3</v>
      </c>
      <c r="AL38" s="100" t="str">
        <f t="shared" si="24"/>
        <v>Y</v>
      </c>
      <c r="AM38" s="99">
        <v>10</v>
      </c>
      <c r="AN38" s="91">
        <f t="shared" si="25"/>
        <v>5</v>
      </c>
      <c r="AO38" s="92">
        <f t="shared" si="26"/>
        <v>3</v>
      </c>
      <c r="AP38" s="100" t="str">
        <f t="shared" si="27"/>
        <v>Y</v>
      </c>
      <c r="AQ38" s="101">
        <f t="shared" si="28"/>
        <v>5</v>
      </c>
      <c r="AR38" s="92">
        <f t="shared" si="29"/>
        <v>3</v>
      </c>
      <c r="AS38" s="100" t="str">
        <f t="shared" si="30"/>
        <v>Y</v>
      </c>
      <c r="AT38" s="99">
        <v>37</v>
      </c>
      <c r="AU38" s="92">
        <f t="shared" si="31"/>
        <v>3</v>
      </c>
      <c r="AV38" s="100" t="str">
        <f t="shared" si="32"/>
        <v>Y</v>
      </c>
      <c r="AW38" s="26" t="e">
        <f>VLOOKUP($B$10:$B$56,#REF!,8,FALSE)</f>
        <v>#REF!</v>
      </c>
      <c r="AX38" s="27">
        <v>30</v>
      </c>
      <c r="AY38" s="27" t="e">
        <f t="shared" si="7"/>
        <v>#REF!</v>
      </c>
      <c r="AZ38" s="28" t="e">
        <f>VLOOKUP($B$10:$B$56,#REF!,9,FALSE)</f>
        <v>#REF!</v>
      </c>
      <c r="BA38" s="10"/>
    </row>
    <row r="39" spans="1:53" s="2" customFormat="1" ht="21" customHeight="1">
      <c r="A39" s="91">
        <v>30</v>
      </c>
      <c r="B39" s="92" t="s">
        <v>59</v>
      </c>
      <c r="C39" s="93" t="s">
        <v>58</v>
      </c>
      <c r="D39" s="94">
        <v>3</v>
      </c>
      <c r="E39" s="91">
        <v>3</v>
      </c>
      <c r="F39" s="92">
        <f t="shared" si="0"/>
        <v>0</v>
      </c>
      <c r="G39" s="100" t="str">
        <f t="shared" si="1"/>
        <v>N</v>
      </c>
      <c r="H39" s="101">
        <v>0</v>
      </c>
      <c r="I39" s="92">
        <f t="shared" si="2"/>
        <v>0</v>
      </c>
      <c r="J39" s="100" t="str">
        <f t="shared" si="3"/>
        <v>N</v>
      </c>
      <c r="K39" s="227">
        <v>10</v>
      </c>
      <c r="L39" s="91">
        <f t="shared" si="8"/>
        <v>3.3000000000000003</v>
      </c>
      <c r="M39" s="92">
        <f t="shared" si="4"/>
        <v>3</v>
      </c>
      <c r="N39" s="100" t="str">
        <f t="shared" si="9"/>
        <v>Y</v>
      </c>
      <c r="O39" s="101">
        <f t="shared" si="5"/>
        <v>6.7</v>
      </c>
      <c r="P39" s="92">
        <f t="shared" si="6"/>
        <v>3</v>
      </c>
      <c r="Q39" s="100" t="str">
        <f t="shared" si="10"/>
        <v>Y</v>
      </c>
      <c r="R39" s="99">
        <v>3</v>
      </c>
      <c r="S39" s="91">
        <v>0</v>
      </c>
      <c r="T39" s="92">
        <f t="shared" si="11"/>
        <v>0</v>
      </c>
      <c r="U39" s="100" t="str">
        <f t="shared" si="12"/>
        <v>N</v>
      </c>
      <c r="V39" s="101">
        <v>3</v>
      </c>
      <c r="W39" s="92">
        <f t="shared" si="13"/>
        <v>0</v>
      </c>
      <c r="X39" s="100" t="str">
        <f t="shared" si="14"/>
        <v>N</v>
      </c>
      <c r="Y39" s="227">
        <v>10</v>
      </c>
      <c r="Z39" s="91">
        <f t="shared" si="15"/>
        <v>3.3000000000000003</v>
      </c>
      <c r="AA39" s="92">
        <f t="shared" si="16"/>
        <v>3</v>
      </c>
      <c r="AB39" s="100" t="str">
        <f t="shared" si="17"/>
        <v>Y</v>
      </c>
      <c r="AC39" s="101">
        <f t="shared" si="18"/>
        <v>6.7</v>
      </c>
      <c r="AD39" s="92">
        <f t="shared" si="19"/>
        <v>3</v>
      </c>
      <c r="AE39" s="100" t="str">
        <f t="shared" si="20"/>
        <v>Y</v>
      </c>
      <c r="AF39" s="99">
        <v>13</v>
      </c>
      <c r="AG39" s="91">
        <v>2</v>
      </c>
      <c r="AH39" s="92">
        <f t="shared" si="21"/>
        <v>0</v>
      </c>
      <c r="AI39" s="100" t="str">
        <f t="shared" si="22"/>
        <v>N</v>
      </c>
      <c r="AJ39" s="101">
        <v>11</v>
      </c>
      <c r="AK39" s="92">
        <f t="shared" si="23"/>
        <v>3</v>
      </c>
      <c r="AL39" s="100" t="str">
        <f t="shared" si="24"/>
        <v>Y</v>
      </c>
      <c r="AM39" s="99">
        <v>10</v>
      </c>
      <c r="AN39" s="91">
        <f t="shared" si="25"/>
        <v>5</v>
      </c>
      <c r="AO39" s="92">
        <f t="shared" si="26"/>
        <v>3</v>
      </c>
      <c r="AP39" s="100" t="str">
        <f t="shared" si="27"/>
        <v>Y</v>
      </c>
      <c r="AQ39" s="101">
        <f t="shared" si="28"/>
        <v>5</v>
      </c>
      <c r="AR39" s="92">
        <f t="shared" si="29"/>
        <v>3</v>
      </c>
      <c r="AS39" s="100" t="str">
        <f t="shared" si="30"/>
        <v>Y</v>
      </c>
      <c r="AT39" s="99">
        <v>16</v>
      </c>
      <c r="AU39" s="92">
        <f t="shared" si="31"/>
        <v>0</v>
      </c>
      <c r="AV39" s="100" t="str">
        <f t="shared" si="32"/>
        <v>N</v>
      </c>
      <c r="AW39" s="26" t="e">
        <f>VLOOKUP($B$10:$B$56,#REF!,8,FALSE)</f>
        <v>#REF!</v>
      </c>
      <c r="AX39" s="27">
        <v>9</v>
      </c>
      <c r="AY39" s="27" t="e">
        <f t="shared" si="7"/>
        <v>#REF!</v>
      </c>
      <c r="AZ39" s="28" t="e">
        <f>VLOOKUP($B$10:$B$56,#REF!,9,FALSE)</f>
        <v>#REF!</v>
      </c>
      <c r="BA39" s="10"/>
    </row>
    <row r="40" spans="1:53" s="2" customFormat="1" ht="21" customHeight="1">
      <c r="A40" s="91">
        <v>31</v>
      </c>
      <c r="B40" s="92" t="s">
        <v>61</v>
      </c>
      <c r="C40" s="93" t="s">
        <v>60</v>
      </c>
      <c r="D40" s="94">
        <v>30</v>
      </c>
      <c r="E40" s="91">
        <v>10</v>
      </c>
      <c r="F40" s="92">
        <f t="shared" si="0"/>
        <v>3</v>
      </c>
      <c r="G40" s="100" t="str">
        <f t="shared" si="1"/>
        <v>Y</v>
      </c>
      <c r="H40" s="101">
        <v>20</v>
      </c>
      <c r="I40" s="92">
        <f t="shared" si="2"/>
        <v>3</v>
      </c>
      <c r="J40" s="100" t="str">
        <f t="shared" si="3"/>
        <v>Y</v>
      </c>
      <c r="K40" s="227">
        <v>9</v>
      </c>
      <c r="L40" s="91">
        <f t="shared" si="8"/>
        <v>2.97</v>
      </c>
      <c r="M40" s="92">
        <f t="shared" si="4"/>
        <v>3</v>
      </c>
      <c r="N40" s="100" t="str">
        <f t="shared" si="9"/>
        <v>Y</v>
      </c>
      <c r="O40" s="101">
        <f t="shared" si="5"/>
        <v>6.03</v>
      </c>
      <c r="P40" s="92">
        <f t="shared" si="6"/>
        <v>3</v>
      </c>
      <c r="Q40" s="100" t="str">
        <f t="shared" si="10"/>
        <v>Y</v>
      </c>
      <c r="R40" s="99">
        <v>23</v>
      </c>
      <c r="S40" s="91">
        <v>10</v>
      </c>
      <c r="T40" s="92">
        <f t="shared" si="11"/>
        <v>3</v>
      </c>
      <c r="U40" s="100" t="str">
        <f t="shared" si="12"/>
        <v>Y</v>
      </c>
      <c r="V40" s="101">
        <v>13</v>
      </c>
      <c r="W40" s="92">
        <f t="shared" si="13"/>
        <v>3</v>
      </c>
      <c r="X40" s="100" t="str">
        <f t="shared" si="14"/>
        <v>Y</v>
      </c>
      <c r="Y40" s="227">
        <v>9</v>
      </c>
      <c r="Z40" s="91">
        <f t="shared" si="15"/>
        <v>2.97</v>
      </c>
      <c r="AA40" s="92">
        <f t="shared" si="16"/>
        <v>3</v>
      </c>
      <c r="AB40" s="100" t="str">
        <f t="shared" si="17"/>
        <v>Y</v>
      </c>
      <c r="AC40" s="101">
        <f t="shared" si="18"/>
        <v>6.03</v>
      </c>
      <c r="AD40" s="92">
        <f t="shared" si="19"/>
        <v>3</v>
      </c>
      <c r="AE40" s="100" t="str">
        <f t="shared" si="20"/>
        <v>Y</v>
      </c>
      <c r="AF40" s="99">
        <v>24</v>
      </c>
      <c r="AG40" s="91">
        <v>15</v>
      </c>
      <c r="AH40" s="92">
        <f t="shared" si="21"/>
        <v>3</v>
      </c>
      <c r="AI40" s="100" t="str">
        <f t="shared" si="22"/>
        <v>Y</v>
      </c>
      <c r="AJ40" s="101">
        <v>9</v>
      </c>
      <c r="AK40" s="92">
        <f t="shared" si="23"/>
        <v>3</v>
      </c>
      <c r="AL40" s="100" t="str">
        <f t="shared" si="24"/>
        <v>Y</v>
      </c>
      <c r="AM40" s="99">
        <v>9</v>
      </c>
      <c r="AN40" s="91">
        <f t="shared" si="25"/>
        <v>4.5</v>
      </c>
      <c r="AO40" s="92">
        <f t="shared" si="26"/>
        <v>3</v>
      </c>
      <c r="AP40" s="100" t="str">
        <f t="shared" si="27"/>
        <v>Y</v>
      </c>
      <c r="AQ40" s="101">
        <f t="shared" si="28"/>
        <v>4.5</v>
      </c>
      <c r="AR40" s="92">
        <f t="shared" si="29"/>
        <v>3</v>
      </c>
      <c r="AS40" s="100" t="str">
        <f t="shared" si="30"/>
        <v>Y</v>
      </c>
      <c r="AT40" s="99">
        <v>32</v>
      </c>
      <c r="AU40" s="92">
        <f t="shared" si="31"/>
        <v>3</v>
      </c>
      <c r="AV40" s="100" t="str">
        <f t="shared" si="32"/>
        <v>Y</v>
      </c>
      <c r="AW40" s="26" t="e">
        <f>VLOOKUP($B$10:$B$56,#REF!,8,FALSE)</f>
        <v>#REF!</v>
      </c>
      <c r="AX40" s="27">
        <v>26</v>
      </c>
      <c r="AY40" s="27" t="e">
        <f t="shared" si="7"/>
        <v>#REF!</v>
      </c>
      <c r="AZ40" s="28" t="e">
        <f>VLOOKUP($B$10:$B$56,#REF!,9,FALSE)</f>
        <v>#REF!</v>
      </c>
      <c r="BA40" s="10"/>
    </row>
    <row r="41" spans="1:53" s="2" customFormat="1" ht="21" customHeight="1">
      <c r="A41" s="91">
        <v>32</v>
      </c>
      <c r="B41" s="92" t="s">
        <v>63</v>
      </c>
      <c r="C41" s="93" t="s">
        <v>62</v>
      </c>
      <c r="D41" s="94">
        <v>3</v>
      </c>
      <c r="E41" s="91">
        <v>3</v>
      </c>
      <c r="F41" s="92">
        <f t="shared" si="0"/>
        <v>0</v>
      </c>
      <c r="G41" s="100" t="str">
        <f t="shared" si="1"/>
        <v>N</v>
      </c>
      <c r="H41" s="101">
        <v>0</v>
      </c>
      <c r="I41" s="92">
        <f t="shared" si="2"/>
        <v>0</v>
      </c>
      <c r="J41" s="100" t="str">
        <f t="shared" si="3"/>
        <v>N</v>
      </c>
      <c r="K41" s="227">
        <v>8</v>
      </c>
      <c r="L41" s="91">
        <f t="shared" si="8"/>
        <v>2.64</v>
      </c>
      <c r="M41" s="92">
        <f t="shared" si="4"/>
        <v>3</v>
      </c>
      <c r="N41" s="100" t="str">
        <f t="shared" si="9"/>
        <v>Y</v>
      </c>
      <c r="O41" s="101">
        <f t="shared" si="5"/>
        <v>5.36</v>
      </c>
      <c r="P41" s="92">
        <f t="shared" si="6"/>
        <v>3</v>
      </c>
      <c r="Q41" s="100" t="str">
        <f t="shared" si="10"/>
        <v>Y</v>
      </c>
      <c r="R41" s="99">
        <v>2</v>
      </c>
      <c r="S41" s="91">
        <v>0</v>
      </c>
      <c r="T41" s="92">
        <f t="shared" si="11"/>
        <v>0</v>
      </c>
      <c r="U41" s="100" t="str">
        <f t="shared" si="12"/>
        <v>N</v>
      </c>
      <c r="V41" s="101">
        <v>2</v>
      </c>
      <c r="W41" s="92">
        <f t="shared" si="13"/>
        <v>0</v>
      </c>
      <c r="X41" s="100" t="str">
        <f t="shared" si="14"/>
        <v>N</v>
      </c>
      <c r="Y41" s="227">
        <v>8</v>
      </c>
      <c r="Z41" s="91">
        <f t="shared" si="15"/>
        <v>2.64</v>
      </c>
      <c r="AA41" s="92">
        <f t="shared" si="16"/>
        <v>3</v>
      </c>
      <c r="AB41" s="100" t="str">
        <f t="shared" si="17"/>
        <v>Y</v>
      </c>
      <c r="AC41" s="101">
        <f t="shared" si="18"/>
        <v>5.36</v>
      </c>
      <c r="AD41" s="92">
        <f t="shared" si="19"/>
        <v>3</v>
      </c>
      <c r="AE41" s="100" t="str">
        <f t="shared" si="20"/>
        <v>Y</v>
      </c>
      <c r="AF41" s="99">
        <v>5</v>
      </c>
      <c r="AG41" s="91">
        <v>5</v>
      </c>
      <c r="AH41" s="92">
        <f t="shared" si="21"/>
        <v>0</v>
      </c>
      <c r="AI41" s="100" t="str">
        <f t="shared" si="22"/>
        <v>N</v>
      </c>
      <c r="AJ41" s="101">
        <v>0</v>
      </c>
      <c r="AK41" s="92">
        <f t="shared" si="23"/>
        <v>0</v>
      </c>
      <c r="AL41" s="100" t="str">
        <f t="shared" si="24"/>
        <v>N</v>
      </c>
      <c r="AM41" s="99">
        <v>8</v>
      </c>
      <c r="AN41" s="91">
        <f t="shared" si="25"/>
        <v>4</v>
      </c>
      <c r="AO41" s="92">
        <f t="shared" si="26"/>
        <v>3</v>
      </c>
      <c r="AP41" s="100" t="str">
        <f t="shared" si="27"/>
        <v>Y</v>
      </c>
      <c r="AQ41" s="101">
        <f t="shared" si="28"/>
        <v>4</v>
      </c>
      <c r="AR41" s="92">
        <f t="shared" si="29"/>
        <v>3</v>
      </c>
      <c r="AS41" s="100" t="str">
        <f t="shared" si="30"/>
        <v>Y</v>
      </c>
      <c r="AT41" s="99">
        <v>3</v>
      </c>
      <c r="AU41" s="92">
        <f t="shared" si="31"/>
        <v>0</v>
      </c>
      <c r="AV41" s="100" t="str">
        <f t="shared" si="32"/>
        <v>N</v>
      </c>
      <c r="AW41" s="26" t="e">
        <f>VLOOKUP($B$10:$B$56,#REF!,8,FALSE)</f>
        <v>#REF!</v>
      </c>
      <c r="AX41" s="27">
        <v>11</v>
      </c>
      <c r="AY41" s="27" t="e">
        <f t="shared" si="7"/>
        <v>#REF!</v>
      </c>
      <c r="AZ41" s="28" t="e">
        <f>VLOOKUP($B$10:$B$56,#REF!,9,FALSE)</f>
        <v>#REF!</v>
      </c>
      <c r="BA41" s="10"/>
    </row>
    <row r="42" spans="1:53" s="2" customFormat="1" ht="21" customHeight="1">
      <c r="A42" s="91">
        <v>33</v>
      </c>
      <c r="B42" s="92" t="s">
        <v>65</v>
      </c>
      <c r="C42" s="93" t="s">
        <v>64</v>
      </c>
      <c r="D42" s="94">
        <v>8</v>
      </c>
      <c r="E42" s="91">
        <v>5</v>
      </c>
      <c r="F42" s="92">
        <f t="shared" si="0"/>
        <v>3</v>
      </c>
      <c r="G42" s="100" t="str">
        <f t="shared" si="1"/>
        <v>Y</v>
      </c>
      <c r="H42" s="101">
        <v>3</v>
      </c>
      <c r="I42" s="92">
        <f t="shared" si="2"/>
        <v>0</v>
      </c>
      <c r="J42" s="100" t="str">
        <f t="shared" si="3"/>
        <v>N</v>
      </c>
      <c r="K42" s="227">
        <v>10</v>
      </c>
      <c r="L42" s="91">
        <f t="shared" si="8"/>
        <v>3.3000000000000003</v>
      </c>
      <c r="M42" s="92">
        <f t="shared" si="4"/>
        <v>3</v>
      </c>
      <c r="N42" s="100" t="str">
        <f t="shared" si="9"/>
        <v>Y</v>
      </c>
      <c r="O42" s="101">
        <f t="shared" si="5"/>
        <v>6.7</v>
      </c>
      <c r="P42" s="92">
        <f t="shared" si="6"/>
        <v>3</v>
      </c>
      <c r="Q42" s="100" t="str">
        <f t="shared" si="10"/>
        <v>Y</v>
      </c>
      <c r="R42" s="99">
        <v>2</v>
      </c>
      <c r="S42" s="91">
        <v>0</v>
      </c>
      <c r="T42" s="92">
        <f t="shared" si="11"/>
        <v>0</v>
      </c>
      <c r="U42" s="100" t="str">
        <f t="shared" si="12"/>
        <v>N</v>
      </c>
      <c r="V42" s="101">
        <v>2</v>
      </c>
      <c r="W42" s="92">
        <f t="shared" si="13"/>
        <v>0</v>
      </c>
      <c r="X42" s="100" t="str">
        <f t="shared" si="14"/>
        <v>N</v>
      </c>
      <c r="Y42" s="227">
        <v>10</v>
      </c>
      <c r="Z42" s="91">
        <f t="shared" si="15"/>
        <v>3.3000000000000003</v>
      </c>
      <c r="AA42" s="92">
        <f t="shared" si="16"/>
        <v>3</v>
      </c>
      <c r="AB42" s="100" t="str">
        <f t="shared" si="17"/>
        <v>Y</v>
      </c>
      <c r="AC42" s="101">
        <f t="shared" si="18"/>
        <v>6.7</v>
      </c>
      <c r="AD42" s="92">
        <f t="shared" si="19"/>
        <v>3</v>
      </c>
      <c r="AE42" s="100" t="str">
        <f t="shared" si="20"/>
        <v>Y</v>
      </c>
      <c r="AF42" s="99">
        <v>29</v>
      </c>
      <c r="AG42" s="91">
        <v>14</v>
      </c>
      <c r="AH42" s="92">
        <f t="shared" si="21"/>
        <v>3</v>
      </c>
      <c r="AI42" s="100" t="str">
        <f t="shared" si="22"/>
        <v>Y</v>
      </c>
      <c r="AJ42" s="101">
        <v>15</v>
      </c>
      <c r="AK42" s="92">
        <f t="shared" si="23"/>
        <v>3</v>
      </c>
      <c r="AL42" s="100" t="str">
        <f t="shared" si="24"/>
        <v>Y</v>
      </c>
      <c r="AM42" s="99">
        <v>10</v>
      </c>
      <c r="AN42" s="91">
        <f t="shared" si="25"/>
        <v>5</v>
      </c>
      <c r="AO42" s="92">
        <f t="shared" si="26"/>
        <v>3</v>
      </c>
      <c r="AP42" s="100" t="str">
        <f t="shared" si="27"/>
        <v>Y</v>
      </c>
      <c r="AQ42" s="101">
        <f t="shared" si="28"/>
        <v>5</v>
      </c>
      <c r="AR42" s="92">
        <f t="shared" si="29"/>
        <v>3</v>
      </c>
      <c r="AS42" s="100" t="str">
        <f t="shared" si="30"/>
        <v>Y</v>
      </c>
      <c r="AT42" s="99">
        <v>26</v>
      </c>
      <c r="AU42" s="92">
        <f t="shared" si="31"/>
        <v>1</v>
      </c>
      <c r="AV42" s="100" t="str">
        <f t="shared" si="32"/>
        <v>N</v>
      </c>
      <c r="AW42" s="26" t="e">
        <f>VLOOKUP($B$10:$B$56,#REF!,8,FALSE)</f>
        <v>#REF!</v>
      </c>
      <c r="AX42" s="27">
        <v>13</v>
      </c>
      <c r="AY42" s="27" t="e">
        <f t="shared" si="7"/>
        <v>#REF!</v>
      </c>
      <c r="AZ42" s="28" t="e">
        <f>VLOOKUP($B$10:$B$56,#REF!,9,FALSE)</f>
        <v>#REF!</v>
      </c>
      <c r="BA42" s="10"/>
    </row>
    <row r="43" spans="1:53" s="2" customFormat="1" ht="21" customHeight="1">
      <c r="A43" s="91">
        <v>34</v>
      </c>
      <c r="B43" s="92" t="s">
        <v>67</v>
      </c>
      <c r="C43" s="93" t="s">
        <v>66</v>
      </c>
      <c r="D43" s="94">
        <v>22</v>
      </c>
      <c r="E43" s="91">
        <v>10</v>
      </c>
      <c r="F43" s="92">
        <f t="shared" si="0"/>
        <v>3</v>
      </c>
      <c r="G43" s="100" t="str">
        <f t="shared" si="1"/>
        <v>Y</v>
      </c>
      <c r="H43" s="101">
        <v>12</v>
      </c>
      <c r="I43" s="92">
        <f t="shared" si="2"/>
        <v>3</v>
      </c>
      <c r="J43" s="100" t="str">
        <f t="shared" si="3"/>
        <v>Y</v>
      </c>
      <c r="K43" s="227">
        <v>10</v>
      </c>
      <c r="L43" s="91">
        <f t="shared" si="8"/>
        <v>3.3000000000000003</v>
      </c>
      <c r="M43" s="92">
        <f t="shared" si="4"/>
        <v>3</v>
      </c>
      <c r="N43" s="100" t="str">
        <f t="shared" si="9"/>
        <v>Y</v>
      </c>
      <c r="O43" s="101">
        <f t="shared" si="5"/>
        <v>6.7</v>
      </c>
      <c r="P43" s="92">
        <f t="shared" si="6"/>
        <v>3</v>
      </c>
      <c r="Q43" s="100" t="str">
        <f t="shared" si="10"/>
        <v>Y</v>
      </c>
      <c r="R43" s="99">
        <v>24</v>
      </c>
      <c r="S43" s="91">
        <v>10</v>
      </c>
      <c r="T43" s="92">
        <f t="shared" si="11"/>
        <v>3</v>
      </c>
      <c r="U43" s="100" t="str">
        <f t="shared" si="12"/>
        <v>Y</v>
      </c>
      <c r="V43" s="101">
        <v>14</v>
      </c>
      <c r="W43" s="92">
        <f t="shared" si="13"/>
        <v>3</v>
      </c>
      <c r="X43" s="100" t="str">
        <f t="shared" si="14"/>
        <v>Y</v>
      </c>
      <c r="Y43" s="227">
        <v>10</v>
      </c>
      <c r="Z43" s="91">
        <f t="shared" si="15"/>
        <v>3.3000000000000003</v>
      </c>
      <c r="AA43" s="92">
        <f t="shared" si="16"/>
        <v>3</v>
      </c>
      <c r="AB43" s="100" t="str">
        <f t="shared" si="17"/>
        <v>Y</v>
      </c>
      <c r="AC43" s="101">
        <f t="shared" si="18"/>
        <v>6.7</v>
      </c>
      <c r="AD43" s="92">
        <f t="shared" si="19"/>
        <v>3</v>
      </c>
      <c r="AE43" s="100" t="str">
        <f t="shared" si="20"/>
        <v>Y</v>
      </c>
      <c r="AF43" s="99">
        <v>26</v>
      </c>
      <c r="AG43" s="91">
        <v>15</v>
      </c>
      <c r="AH43" s="92">
        <f t="shared" si="21"/>
        <v>3</v>
      </c>
      <c r="AI43" s="100" t="str">
        <f t="shared" si="22"/>
        <v>Y</v>
      </c>
      <c r="AJ43" s="101">
        <v>11</v>
      </c>
      <c r="AK43" s="92">
        <f t="shared" si="23"/>
        <v>3</v>
      </c>
      <c r="AL43" s="100" t="str">
        <f t="shared" si="24"/>
        <v>Y</v>
      </c>
      <c r="AM43" s="99">
        <v>10</v>
      </c>
      <c r="AN43" s="91">
        <f t="shared" si="25"/>
        <v>5</v>
      </c>
      <c r="AO43" s="92">
        <f t="shared" si="26"/>
        <v>3</v>
      </c>
      <c r="AP43" s="100" t="str">
        <f t="shared" si="27"/>
        <v>Y</v>
      </c>
      <c r="AQ43" s="101">
        <f t="shared" si="28"/>
        <v>5</v>
      </c>
      <c r="AR43" s="92">
        <f t="shared" si="29"/>
        <v>3</v>
      </c>
      <c r="AS43" s="100" t="str">
        <f t="shared" si="30"/>
        <v>Y</v>
      </c>
      <c r="AT43" s="99">
        <v>21</v>
      </c>
      <c r="AU43" s="92">
        <f t="shared" si="31"/>
        <v>0</v>
      </c>
      <c r="AV43" s="100" t="str">
        <f t="shared" si="32"/>
        <v>N</v>
      </c>
      <c r="AW43" s="26" t="e">
        <f>VLOOKUP($B$10:$B$56,#REF!,8,FALSE)</f>
        <v>#REF!</v>
      </c>
      <c r="AX43" s="27">
        <v>24</v>
      </c>
      <c r="AY43" s="27" t="e">
        <f t="shared" si="7"/>
        <v>#REF!</v>
      </c>
      <c r="AZ43" s="28" t="e">
        <f>VLOOKUP($B$10:$B$56,#REF!,9,FALSE)</f>
        <v>#REF!</v>
      </c>
      <c r="BA43" s="10"/>
    </row>
    <row r="44" spans="1:53" s="2" customFormat="1" ht="21" customHeight="1">
      <c r="A44" s="91">
        <v>35</v>
      </c>
      <c r="B44" s="92" t="s">
        <v>69</v>
      </c>
      <c r="C44" s="93" t="s">
        <v>68</v>
      </c>
      <c r="D44" s="94">
        <v>3</v>
      </c>
      <c r="E44" s="91">
        <v>3</v>
      </c>
      <c r="F44" s="92">
        <f t="shared" si="0"/>
        <v>0</v>
      </c>
      <c r="G44" s="100" t="str">
        <f t="shared" si="1"/>
        <v>N</v>
      </c>
      <c r="H44" s="101">
        <v>0</v>
      </c>
      <c r="I44" s="92">
        <f t="shared" si="2"/>
        <v>0</v>
      </c>
      <c r="J44" s="100" t="str">
        <f t="shared" si="3"/>
        <v>N</v>
      </c>
      <c r="K44" s="227">
        <v>9</v>
      </c>
      <c r="L44" s="91">
        <f t="shared" si="8"/>
        <v>2.97</v>
      </c>
      <c r="M44" s="92">
        <f t="shared" si="4"/>
        <v>3</v>
      </c>
      <c r="N44" s="100" t="str">
        <f t="shared" si="9"/>
        <v>Y</v>
      </c>
      <c r="O44" s="101">
        <f t="shared" si="5"/>
        <v>6.03</v>
      </c>
      <c r="P44" s="92">
        <f t="shared" si="6"/>
        <v>3</v>
      </c>
      <c r="Q44" s="100" t="str">
        <f t="shared" si="10"/>
        <v>Y</v>
      </c>
      <c r="R44" s="99">
        <v>1</v>
      </c>
      <c r="S44" s="91">
        <v>1</v>
      </c>
      <c r="T44" s="92">
        <f t="shared" si="11"/>
        <v>0</v>
      </c>
      <c r="U44" s="100" t="str">
        <f t="shared" si="12"/>
        <v>N</v>
      </c>
      <c r="V44" s="101">
        <v>0</v>
      </c>
      <c r="W44" s="92">
        <f t="shared" si="13"/>
        <v>0</v>
      </c>
      <c r="X44" s="100" t="str">
        <f t="shared" si="14"/>
        <v>N</v>
      </c>
      <c r="Y44" s="227">
        <v>9</v>
      </c>
      <c r="Z44" s="91">
        <f t="shared" si="15"/>
        <v>2.97</v>
      </c>
      <c r="AA44" s="92">
        <f t="shared" si="16"/>
        <v>3</v>
      </c>
      <c r="AB44" s="100" t="str">
        <f t="shared" si="17"/>
        <v>Y</v>
      </c>
      <c r="AC44" s="101">
        <f t="shared" si="18"/>
        <v>6.03</v>
      </c>
      <c r="AD44" s="92">
        <f t="shared" si="19"/>
        <v>3</v>
      </c>
      <c r="AE44" s="100" t="str">
        <f t="shared" si="20"/>
        <v>Y</v>
      </c>
      <c r="AF44" s="99">
        <v>22</v>
      </c>
      <c r="AG44" s="91">
        <v>13</v>
      </c>
      <c r="AH44" s="92">
        <f t="shared" si="21"/>
        <v>3</v>
      </c>
      <c r="AI44" s="100" t="str">
        <f t="shared" si="22"/>
        <v>Y</v>
      </c>
      <c r="AJ44" s="101">
        <v>9</v>
      </c>
      <c r="AK44" s="92">
        <f t="shared" si="23"/>
        <v>3</v>
      </c>
      <c r="AL44" s="100" t="str">
        <f t="shared" si="24"/>
        <v>Y</v>
      </c>
      <c r="AM44" s="99">
        <v>9</v>
      </c>
      <c r="AN44" s="91">
        <f t="shared" si="25"/>
        <v>4.5</v>
      </c>
      <c r="AO44" s="92">
        <f t="shared" si="26"/>
        <v>3</v>
      </c>
      <c r="AP44" s="100" t="str">
        <f t="shared" si="27"/>
        <v>Y</v>
      </c>
      <c r="AQ44" s="101">
        <f t="shared" si="28"/>
        <v>4.5</v>
      </c>
      <c r="AR44" s="92">
        <f t="shared" si="29"/>
        <v>3</v>
      </c>
      <c r="AS44" s="100" t="str">
        <f t="shared" si="30"/>
        <v>Y</v>
      </c>
      <c r="AT44" s="99">
        <v>9</v>
      </c>
      <c r="AU44" s="92">
        <f t="shared" si="31"/>
        <v>0</v>
      </c>
      <c r="AV44" s="100" t="str">
        <f t="shared" si="32"/>
        <v>N</v>
      </c>
      <c r="AW44" s="26" t="e">
        <f>VLOOKUP($B$10:$B$56,#REF!,8,FALSE)</f>
        <v>#REF!</v>
      </c>
      <c r="AX44" s="27">
        <v>10</v>
      </c>
      <c r="AY44" s="27" t="e">
        <f t="shared" si="7"/>
        <v>#REF!</v>
      </c>
      <c r="AZ44" s="28" t="e">
        <f>VLOOKUP($B$10:$B$56,#REF!,9,FALSE)</f>
        <v>#REF!</v>
      </c>
      <c r="BA44" s="10"/>
    </row>
    <row r="45" spans="1:53" s="2" customFormat="1" ht="21" customHeight="1">
      <c r="A45" s="91">
        <v>36</v>
      </c>
      <c r="B45" s="92" t="s">
        <v>71</v>
      </c>
      <c r="C45" s="93" t="s">
        <v>70</v>
      </c>
      <c r="D45" s="94">
        <v>11</v>
      </c>
      <c r="E45" s="91">
        <v>6</v>
      </c>
      <c r="F45" s="92">
        <f t="shared" si="0"/>
        <v>3</v>
      </c>
      <c r="G45" s="100" t="str">
        <f t="shared" si="1"/>
        <v>Y</v>
      </c>
      <c r="H45" s="101">
        <v>5</v>
      </c>
      <c r="I45" s="92">
        <f t="shared" si="2"/>
        <v>0</v>
      </c>
      <c r="J45" s="100" t="str">
        <f t="shared" si="3"/>
        <v>N</v>
      </c>
      <c r="K45" s="227">
        <v>10</v>
      </c>
      <c r="L45" s="91">
        <f t="shared" si="8"/>
        <v>3.3000000000000003</v>
      </c>
      <c r="M45" s="92">
        <f t="shared" si="4"/>
        <v>3</v>
      </c>
      <c r="N45" s="100" t="str">
        <f t="shared" si="9"/>
        <v>Y</v>
      </c>
      <c r="O45" s="101">
        <f t="shared" si="5"/>
        <v>6.7</v>
      </c>
      <c r="P45" s="92">
        <f t="shared" si="6"/>
        <v>3</v>
      </c>
      <c r="Q45" s="100" t="str">
        <f t="shared" si="10"/>
        <v>Y</v>
      </c>
      <c r="R45" s="99">
        <v>22</v>
      </c>
      <c r="S45" s="91">
        <v>10</v>
      </c>
      <c r="T45" s="92">
        <f t="shared" si="11"/>
        <v>3</v>
      </c>
      <c r="U45" s="100" t="str">
        <f t="shared" si="12"/>
        <v>Y</v>
      </c>
      <c r="V45" s="101">
        <v>12</v>
      </c>
      <c r="W45" s="92">
        <f t="shared" si="13"/>
        <v>3</v>
      </c>
      <c r="X45" s="100" t="str">
        <f t="shared" si="14"/>
        <v>Y</v>
      </c>
      <c r="Y45" s="227">
        <v>10</v>
      </c>
      <c r="Z45" s="91">
        <f t="shared" si="15"/>
        <v>3.3000000000000003</v>
      </c>
      <c r="AA45" s="92">
        <f t="shared" si="16"/>
        <v>3</v>
      </c>
      <c r="AB45" s="100" t="str">
        <f t="shared" si="17"/>
        <v>Y</v>
      </c>
      <c r="AC45" s="101">
        <f t="shared" si="18"/>
        <v>6.7</v>
      </c>
      <c r="AD45" s="92">
        <f t="shared" si="19"/>
        <v>3</v>
      </c>
      <c r="AE45" s="100" t="str">
        <f t="shared" si="20"/>
        <v>Y</v>
      </c>
      <c r="AF45" s="99">
        <v>30</v>
      </c>
      <c r="AG45" s="91">
        <v>15</v>
      </c>
      <c r="AH45" s="92">
        <f t="shared" si="21"/>
        <v>3</v>
      </c>
      <c r="AI45" s="100" t="str">
        <f t="shared" si="22"/>
        <v>Y</v>
      </c>
      <c r="AJ45" s="101">
        <v>15</v>
      </c>
      <c r="AK45" s="92">
        <f t="shared" si="23"/>
        <v>3</v>
      </c>
      <c r="AL45" s="100" t="str">
        <f t="shared" si="24"/>
        <v>Y</v>
      </c>
      <c r="AM45" s="99">
        <v>10</v>
      </c>
      <c r="AN45" s="91">
        <f t="shared" si="25"/>
        <v>5</v>
      </c>
      <c r="AO45" s="92">
        <f t="shared" si="26"/>
        <v>3</v>
      </c>
      <c r="AP45" s="100" t="str">
        <f t="shared" si="27"/>
        <v>Y</v>
      </c>
      <c r="AQ45" s="101">
        <f t="shared" si="28"/>
        <v>5</v>
      </c>
      <c r="AR45" s="92">
        <f t="shared" si="29"/>
        <v>3</v>
      </c>
      <c r="AS45" s="100" t="str">
        <f t="shared" si="30"/>
        <v>Y</v>
      </c>
      <c r="AT45" s="99">
        <v>29</v>
      </c>
      <c r="AU45" s="92">
        <f t="shared" si="31"/>
        <v>2</v>
      </c>
      <c r="AV45" s="100" t="str">
        <f t="shared" si="32"/>
        <v>N</v>
      </c>
      <c r="AW45" s="26" t="e">
        <f>VLOOKUP($B$10:$B$56,#REF!,8,FALSE)</f>
        <v>#REF!</v>
      </c>
      <c r="AX45" s="27">
        <v>21</v>
      </c>
      <c r="AY45" s="27" t="e">
        <f t="shared" si="7"/>
        <v>#REF!</v>
      </c>
      <c r="AZ45" s="28" t="e">
        <f>VLOOKUP($B$10:$B$56,#REF!,9,FALSE)</f>
        <v>#REF!</v>
      </c>
      <c r="BA45" s="10"/>
    </row>
    <row r="46" spans="1:53" s="2" customFormat="1" ht="21" customHeight="1">
      <c r="A46" s="91">
        <v>37</v>
      </c>
      <c r="B46" s="92" t="s">
        <v>73</v>
      </c>
      <c r="C46" s="93" t="s">
        <v>72</v>
      </c>
      <c r="D46" s="94">
        <v>19</v>
      </c>
      <c r="E46" s="91">
        <v>9</v>
      </c>
      <c r="F46" s="92">
        <f t="shared" si="0"/>
        <v>3</v>
      </c>
      <c r="G46" s="100" t="str">
        <f t="shared" si="1"/>
        <v>Y</v>
      </c>
      <c r="H46" s="101">
        <v>10</v>
      </c>
      <c r="I46" s="92">
        <f t="shared" si="2"/>
        <v>3</v>
      </c>
      <c r="J46" s="100" t="str">
        <f t="shared" si="3"/>
        <v>Y</v>
      </c>
      <c r="K46" s="227">
        <v>10</v>
      </c>
      <c r="L46" s="91">
        <f t="shared" si="8"/>
        <v>3.3000000000000003</v>
      </c>
      <c r="M46" s="92">
        <f t="shared" si="4"/>
        <v>3</v>
      </c>
      <c r="N46" s="100" t="str">
        <f t="shared" si="9"/>
        <v>Y</v>
      </c>
      <c r="O46" s="101">
        <f t="shared" si="5"/>
        <v>6.7</v>
      </c>
      <c r="P46" s="92">
        <f t="shared" si="6"/>
        <v>3</v>
      </c>
      <c r="Q46" s="100" t="str">
        <f t="shared" si="10"/>
        <v>Y</v>
      </c>
      <c r="R46" s="99">
        <v>26</v>
      </c>
      <c r="S46" s="91">
        <v>10</v>
      </c>
      <c r="T46" s="92">
        <f t="shared" si="11"/>
        <v>3</v>
      </c>
      <c r="U46" s="100" t="str">
        <f t="shared" si="12"/>
        <v>Y</v>
      </c>
      <c r="V46" s="101">
        <v>16</v>
      </c>
      <c r="W46" s="92">
        <f t="shared" si="13"/>
        <v>3</v>
      </c>
      <c r="X46" s="100" t="str">
        <f t="shared" si="14"/>
        <v>Y</v>
      </c>
      <c r="Y46" s="227">
        <v>10</v>
      </c>
      <c r="Z46" s="91">
        <f t="shared" si="15"/>
        <v>3.3000000000000003</v>
      </c>
      <c r="AA46" s="92">
        <f t="shared" si="16"/>
        <v>3</v>
      </c>
      <c r="AB46" s="100" t="str">
        <f t="shared" si="17"/>
        <v>Y</v>
      </c>
      <c r="AC46" s="101">
        <f t="shared" si="18"/>
        <v>6.7</v>
      </c>
      <c r="AD46" s="92">
        <f t="shared" si="19"/>
        <v>3</v>
      </c>
      <c r="AE46" s="100" t="str">
        <f t="shared" si="20"/>
        <v>Y</v>
      </c>
      <c r="AF46" s="99">
        <v>30</v>
      </c>
      <c r="AG46" s="91">
        <v>15</v>
      </c>
      <c r="AH46" s="92">
        <f t="shared" si="21"/>
        <v>3</v>
      </c>
      <c r="AI46" s="100" t="str">
        <f t="shared" si="22"/>
        <v>Y</v>
      </c>
      <c r="AJ46" s="101">
        <v>15</v>
      </c>
      <c r="AK46" s="92">
        <f t="shared" si="23"/>
        <v>3</v>
      </c>
      <c r="AL46" s="100" t="str">
        <f t="shared" si="24"/>
        <v>Y</v>
      </c>
      <c r="AM46" s="99">
        <v>10</v>
      </c>
      <c r="AN46" s="91">
        <f t="shared" si="25"/>
        <v>5</v>
      </c>
      <c r="AO46" s="92">
        <f t="shared" si="26"/>
        <v>3</v>
      </c>
      <c r="AP46" s="100" t="str">
        <f t="shared" si="27"/>
        <v>Y</v>
      </c>
      <c r="AQ46" s="101">
        <f t="shared" si="28"/>
        <v>5</v>
      </c>
      <c r="AR46" s="92">
        <f t="shared" si="29"/>
        <v>3</v>
      </c>
      <c r="AS46" s="100" t="str">
        <f t="shared" si="30"/>
        <v>Y</v>
      </c>
      <c r="AT46" s="99">
        <v>27</v>
      </c>
      <c r="AU46" s="92">
        <f t="shared" si="31"/>
        <v>2</v>
      </c>
      <c r="AV46" s="100" t="str">
        <f t="shared" si="32"/>
        <v>N</v>
      </c>
      <c r="AW46" s="26" t="e">
        <f>VLOOKUP($B$10:$B$56,#REF!,8,FALSE)</f>
        <v>#REF!</v>
      </c>
      <c r="AX46" s="27">
        <v>25</v>
      </c>
      <c r="AY46" s="27" t="e">
        <f t="shared" si="7"/>
        <v>#REF!</v>
      </c>
      <c r="AZ46" s="28" t="e">
        <f>VLOOKUP($B$10:$B$56,#REF!,9,FALSE)</f>
        <v>#REF!</v>
      </c>
      <c r="BA46" s="10"/>
    </row>
    <row r="47" spans="1:53" s="2" customFormat="1" ht="21" customHeight="1">
      <c r="A47" s="91">
        <v>38</v>
      </c>
      <c r="B47" s="92" t="s">
        <v>75</v>
      </c>
      <c r="C47" s="93" t="s">
        <v>74</v>
      </c>
      <c r="D47" s="94">
        <v>9</v>
      </c>
      <c r="E47" s="91">
        <v>5</v>
      </c>
      <c r="F47" s="92">
        <f t="shared" si="0"/>
        <v>3</v>
      </c>
      <c r="G47" s="100" t="str">
        <f t="shared" si="1"/>
        <v>Y</v>
      </c>
      <c r="H47" s="101">
        <v>4</v>
      </c>
      <c r="I47" s="92">
        <f t="shared" si="2"/>
        <v>0</v>
      </c>
      <c r="J47" s="100" t="str">
        <f t="shared" si="3"/>
        <v>N</v>
      </c>
      <c r="K47" s="227">
        <v>10</v>
      </c>
      <c r="L47" s="91">
        <f t="shared" si="8"/>
        <v>3.3000000000000003</v>
      </c>
      <c r="M47" s="92">
        <f t="shared" si="4"/>
        <v>3</v>
      </c>
      <c r="N47" s="100" t="str">
        <f t="shared" si="9"/>
        <v>Y</v>
      </c>
      <c r="O47" s="101">
        <f t="shared" si="5"/>
        <v>6.7</v>
      </c>
      <c r="P47" s="92">
        <f t="shared" si="6"/>
        <v>3</v>
      </c>
      <c r="Q47" s="100" t="str">
        <f t="shared" si="10"/>
        <v>Y</v>
      </c>
      <c r="R47" s="99">
        <v>11</v>
      </c>
      <c r="S47" s="91">
        <v>9</v>
      </c>
      <c r="T47" s="92">
        <f t="shared" si="11"/>
        <v>3</v>
      </c>
      <c r="U47" s="100" t="str">
        <f t="shared" si="12"/>
        <v>Y</v>
      </c>
      <c r="V47" s="101">
        <v>2</v>
      </c>
      <c r="W47" s="92">
        <f t="shared" si="13"/>
        <v>0</v>
      </c>
      <c r="X47" s="100" t="str">
        <f t="shared" si="14"/>
        <v>N</v>
      </c>
      <c r="Y47" s="227">
        <v>10</v>
      </c>
      <c r="Z47" s="91">
        <f t="shared" si="15"/>
        <v>3.3000000000000003</v>
      </c>
      <c r="AA47" s="92">
        <f t="shared" si="16"/>
        <v>3</v>
      </c>
      <c r="AB47" s="100" t="str">
        <f t="shared" si="17"/>
        <v>Y</v>
      </c>
      <c r="AC47" s="101">
        <f t="shared" si="18"/>
        <v>6.7</v>
      </c>
      <c r="AD47" s="92">
        <f t="shared" si="19"/>
        <v>3</v>
      </c>
      <c r="AE47" s="100" t="str">
        <f t="shared" si="20"/>
        <v>Y</v>
      </c>
      <c r="AF47" s="99">
        <v>15</v>
      </c>
      <c r="AG47" s="91">
        <v>7</v>
      </c>
      <c r="AH47" s="92">
        <f t="shared" si="21"/>
        <v>2</v>
      </c>
      <c r="AI47" s="100" t="str">
        <f t="shared" si="22"/>
        <v>N</v>
      </c>
      <c r="AJ47" s="101">
        <v>8</v>
      </c>
      <c r="AK47" s="92">
        <f t="shared" si="23"/>
        <v>3</v>
      </c>
      <c r="AL47" s="100" t="str">
        <f t="shared" si="24"/>
        <v>Y</v>
      </c>
      <c r="AM47" s="99">
        <v>10</v>
      </c>
      <c r="AN47" s="91">
        <f t="shared" si="25"/>
        <v>5</v>
      </c>
      <c r="AO47" s="92">
        <f t="shared" si="26"/>
        <v>3</v>
      </c>
      <c r="AP47" s="100" t="str">
        <f t="shared" si="27"/>
        <v>Y</v>
      </c>
      <c r="AQ47" s="101">
        <f t="shared" si="28"/>
        <v>5</v>
      </c>
      <c r="AR47" s="92">
        <f t="shared" si="29"/>
        <v>3</v>
      </c>
      <c r="AS47" s="100" t="str">
        <f t="shared" si="30"/>
        <v>Y</v>
      </c>
      <c r="AT47" s="99">
        <v>29</v>
      </c>
      <c r="AU47" s="92">
        <f t="shared" si="31"/>
        <v>2</v>
      </c>
      <c r="AV47" s="100" t="str">
        <f t="shared" si="32"/>
        <v>N</v>
      </c>
      <c r="AW47" s="26" t="e">
        <f>VLOOKUP($B$10:$B$56,#REF!,8,FALSE)</f>
        <v>#REF!</v>
      </c>
      <c r="AX47" s="27">
        <v>12</v>
      </c>
      <c r="AY47" s="27" t="e">
        <f t="shared" si="7"/>
        <v>#REF!</v>
      </c>
      <c r="AZ47" s="28" t="e">
        <f>VLOOKUP($B$10:$B$56,#REF!,9,FALSE)</f>
        <v>#REF!</v>
      </c>
      <c r="BA47" s="10"/>
    </row>
    <row r="48" spans="1:53" s="2" customFormat="1" ht="21" customHeight="1">
      <c r="A48" s="91">
        <v>39</v>
      </c>
      <c r="B48" s="92" t="s">
        <v>77</v>
      </c>
      <c r="C48" s="93" t="s">
        <v>76</v>
      </c>
      <c r="D48" s="94">
        <v>15</v>
      </c>
      <c r="E48" s="91">
        <v>9</v>
      </c>
      <c r="F48" s="92">
        <f t="shared" si="0"/>
        <v>3</v>
      </c>
      <c r="G48" s="100" t="str">
        <f t="shared" si="1"/>
        <v>Y</v>
      </c>
      <c r="H48" s="101">
        <v>6</v>
      </c>
      <c r="I48" s="92">
        <f t="shared" si="2"/>
        <v>0</v>
      </c>
      <c r="J48" s="100" t="str">
        <f t="shared" si="3"/>
        <v>N</v>
      </c>
      <c r="K48" s="227">
        <v>10</v>
      </c>
      <c r="L48" s="91">
        <f t="shared" si="8"/>
        <v>3.3000000000000003</v>
      </c>
      <c r="M48" s="92">
        <f t="shared" si="4"/>
        <v>3</v>
      </c>
      <c r="N48" s="100" t="str">
        <f t="shared" si="9"/>
        <v>Y</v>
      </c>
      <c r="O48" s="101">
        <f t="shared" si="5"/>
        <v>6.7</v>
      </c>
      <c r="P48" s="92">
        <f t="shared" si="6"/>
        <v>3</v>
      </c>
      <c r="Q48" s="100" t="str">
        <f t="shared" si="10"/>
        <v>Y</v>
      </c>
      <c r="R48" s="99">
        <v>13</v>
      </c>
      <c r="S48" s="91">
        <v>0</v>
      </c>
      <c r="T48" s="92">
        <f t="shared" si="11"/>
        <v>0</v>
      </c>
      <c r="U48" s="100" t="str">
        <f t="shared" si="12"/>
        <v>N</v>
      </c>
      <c r="V48" s="101">
        <v>13</v>
      </c>
      <c r="W48" s="92">
        <f t="shared" si="13"/>
        <v>3</v>
      </c>
      <c r="X48" s="100" t="str">
        <f t="shared" si="14"/>
        <v>Y</v>
      </c>
      <c r="Y48" s="227">
        <v>10</v>
      </c>
      <c r="Z48" s="91">
        <f t="shared" si="15"/>
        <v>3.3000000000000003</v>
      </c>
      <c r="AA48" s="92">
        <f t="shared" si="16"/>
        <v>3</v>
      </c>
      <c r="AB48" s="100" t="str">
        <f t="shared" si="17"/>
        <v>Y</v>
      </c>
      <c r="AC48" s="101">
        <f t="shared" si="18"/>
        <v>6.7</v>
      </c>
      <c r="AD48" s="92">
        <f t="shared" si="19"/>
        <v>3</v>
      </c>
      <c r="AE48" s="100" t="str">
        <f t="shared" si="20"/>
        <v>Y</v>
      </c>
      <c r="AF48" s="99">
        <v>19</v>
      </c>
      <c r="AG48" s="91">
        <v>15</v>
      </c>
      <c r="AH48" s="92">
        <f t="shared" si="21"/>
        <v>3</v>
      </c>
      <c r="AI48" s="100" t="str">
        <f t="shared" si="22"/>
        <v>Y</v>
      </c>
      <c r="AJ48" s="101">
        <v>4</v>
      </c>
      <c r="AK48" s="92">
        <f t="shared" si="23"/>
        <v>0</v>
      </c>
      <c r="AL48" s="100" t="str">
        <f t="shared" si="24"/>
        <v>N</v>
      </c>
      <c r="AM48" s="99">
        <v>10</v>
      </c>
      <c r="AN48" s="91">
        <f t="shared" si="25"/>
        <v>5</v>
      </c>
      <c r="AO48" s="92">
        <f t="shared" si="26"/>
        <v>3</v>
      </c>
      <c r="AP48" s="100" t="str">
        <f t="shared" si="27"/>
        <v>Y</v>
      </c>
      <c r="AQ48" s="101">
        <f t="shared" si="28"/>
        <v>5</v>
      </c>
      <c r="AR48" s="92">
        <f t="shared" si="29"/>
        <v>3</v>
      </c>
      <c r="AS48" s="100" t="str">
        <f t="shared" si="30"/>
        <v>Y</v>
      </c>
      <c r="AT48" s="99">
        <v>25</v>
      </c>
      <c r="AU48" s="92">
        <f t="shared" si="31"/>
        <v>1</v>
      </c>
      <c r="AV48" s="100" t="str">
        <f t="shared" si="32"/>
        <v>N</v>
      </c>
      <c r="AW48" s="26" t="e">
        <f>VLOOKUP($B$10:$B$56,#REF!,8,FALSE)</f>
        <v>#REF!</v>
      </c>
      <c r="AX48" s="27">
        <v>16</v>
      </c>
      <c r="AY48" s="27" t="e">
        <f t="shared" si="7"/>
        <v>#REF!</v>
      </c>
      <c r="AZ48" s="28" t="e">
        <f>VLOOKUP($B$10:$B$56,#REF!,9,FALSE)</f>
        <v>#REF!</v>
      </c>
      <c r="BA48" s="10"/>
    </row>
    <row r="49" spans="1:53" s="2" customFormat="1" ht="21" customHeight="1">
      <c r="A49" s="91">
        <v>40</v>
      </c>
      <c r="B49" s="92" t="s">
        <v>79</v>
      </c>
      <c r="C49" s="93" t="s">
        <v>78</v>
      </c>
      <c r="D49" s="94">
        <v>7</v>
      </c>
      <c r="E49" s="91">
        <v>6</v>
      </c>
      <c r="F49" s="92">
        <f t="shared" si="0"/>
        <v>3</v>
      </c>
      <c r="G49" s="100" t="str">
        <f t="shared" si="1"/>
        <v>Y</v>
      </c>
      <c r="H49" s="101">
        <v>1</v>
      </c>
      <c r="I49" s="92">
        <f t="shared" si="2"/>
        <v>0</v>
      </c>
      <c r="J49" s="100" t="str">
        <f t="shared" si="3"/>
        <v>N</v>
      </c>
      <c r="K49" s="227">
        <v>10</v>
      </c>
      <c r="L49" s="91">
        <f t="shared" si="8"/>
        <v>3.3000000000000003</v>
      </c>
      <c r="M49" s="92">
        <f t="shared" si="4"/>
        <v>3</v>
      </c>
      <c r="N49" s="100" t="str">
        <f t="shared" si="9"/>
        <v>Y</v>
      </c>
      <c r="O49" s="101">
        <f t="shared" si="5"/>
        <v>6.7</v>
      </c>
      <c r="P49" s="92">
        <f t="shared" si="6"/>
        <v>3</v>
      </c>
      <c r="Q49" s="100" t="str">
        <f t="shared" si="10"/>
        <v>Y</v>
      </c>
      <c r="R49" s="99">
        <v>5</v>
      </c>
      <c r="S49" s="91">
        <v>0</v>
      </c>
      <c r="T49" s="92">
        <f t="shared" si="11"/>
        <v>0</v>
      </c>
      <c r="U49" s="100" t="str">
        <f t="shared" si="12"/>
        <v>N</v>
      </c>
      <c r="V49" s="101">
        <v>5</v>
      </c>
      <c r="W49" s="92">
        <f t="shared" si="13"/>
        <v>0</v>
      </c>
      <c r="X49" s="100" t="str">
        <f t="shared" si="14"/>
        <v>N</v>
      </c>
      <c r="Y49" s="227">
        <v>10</v>
      </c>
      <c r="Z49" s="91">
        <f t="shared" si="15"/>
        <v>3.3000000000000003</v>
      </c>
      <c r="AA49" s="92">
        <f t="shared" si="16"/>
        <v>3</v>
      </c>
      <c r="AB49" s="100" t="str">
        <f t="shared" si="17"/>
        <v>Y</v>
      </c>
      <c r="AC49" s="101">
        <f t="shared" si="18"/>
        <v>6.7</v>
      </c>
      <c r="AD49" s="92">
        <f t="shared" si="19"/>
        <v>3</v>
      </c>
      <c r="AE49" s="100" t="str">
        <f t="shared" si="20"/>
        <v>Y</v>
      </c>
      <c r="AF49" s="99">
        <v>23</v>
      </c>
      <c r="AG49" s="91">
        <v>15</v>
      </c>
      <c r="AH49" s="92">
        <f t="shared" si="21"/>
        <v>3</v>
      </c>
      <c r="AI49" s="100" t="str">
        <f t="shared" si="22"/>
        <v>Y</v>
      </c>
      <c r="AJ49" s="101">
        <v>8</v>
      </c>
      <c r="AK49" s="92">
        <f t="shared" si="23"/>
        <v>3</v>
      </c>
      <c r="AL49" s="100" t="str">
        <f t="shared" si="24"/>
        <v>Y</v>
      </c>
      <c r="AM49" s="99">
        <v>10</v>
      </c>
      <c r="AN49" s="91">
        <f t="shared" si="25"/>
        <v>5</v>
      </c>
      <c r="AO49" s="92">
        <f t="shared" si="26"/>
        <v>3</v>
      </c>
      <c r="AP49" s="100" t="str">
        <f t="shared" si="27"/>
        <v>Y</v>
      </c>
      <c r="AQ49" s="101">
        <f t="shared" si="28"/>
        <v>5</v>
      </c>
      <c r="AR49" s="92">
        <f t="shared" si="29"/>
        <v>3</v>
      </c>
      <c r="AS49" s="100" t="str">
        <f t="shared" si="30"/>
        <v>Y</v>
      </c>
      <c r="AT49" s="99">
        <v>22</v>
      </c>
      <c r="AU49" s="92">
        <f t="shared" si="31"/>
        <v>0</v>
      </c>
      <c r="AV49" s="100" t="str">
        <f t="shared" si="32"/>
        <v>N</v>
      </c>
      <c r="AW49" s="26" t="e">
        <f>VLOOKUP($B$10:$B$56,#REF!,8,FALSE)</f>
        <v>#REF!</v>
      </c>
      <c r="AX49" s="27">
        <v>12</v>
      </c>
      <c r="AY49" s="27" t="e">
        <f t="shared" si="7"/>
        <v>#REF!</v>
      </c>
      <c r="AZ49" s="28" t="e">
        <f>VLOOKUP($B$10:$B$56,#REF!,9,FALSE)</f>
        <v>#REF!</v>
      </c>
      <c r="BA49" s="10"/>
    </row>
    <row r="50" spans="1:53" s="2" customFormat="1" ht="21" customHeight="1">
      <c r="A50" s="91">
        <v>41</v>
      </c>
      <c r="B50" s="92" t="s">
        <v>81</v>
      </c>
      <c r="C50" s="93" t="s">
        <v>80</v>
      </c>
      <c r="D50" s="94">
        <v>5</v>
      </c>
      <c r="E50" s="91">
        <v>3</v>
      </c>
      <c r="F50" s="92">
        <f t="shared" si="0"/>
        <v>0</v>
      </c>
      <c r="G50" s="100" t="str">
        <f t="shared" si="1"/>
        <v>N</v>
      </c>
      <c r="H50" s="101">
        <v>2</v>
      </c>
      <c r="I50" s="92">
        <f t="shared" si="2"/>
        <v>0</v>
      </c>
      <c r="J50" s="100" t="str">
        <f t="shared" si="3"/>
        <v>N</v>
      </c>
      <c r="K50" s="227">
        <v>10</v>
      </c>
      <c r="L50" s="91">
        <f t="shared" si="8"/>
        <v>3.3000000000000003</v>
      </c>
      <c r="M50" s="92">
        <f t="shared" si="4"/>
        <v>3</v>
      </c>
      <c r="N50" s="100" t="str">
        <f t="shared" si="9"/>
        <v>Y</v>
      </c>
      <c r="O50" s="101">
        <f t="shared" si="5"/>
        <v>6.7</v>
      </c>
      <c r="P50" s="92">
        <f t="shared" si="6"/>
        <v>3</v>
      </c>
      <c r="Q50" s="100" t="str">
        <f t="shared" si="10"/>
        <v>Y</v>
      </c>
      <c r="R50" s="99">
        <v>3</v>
      </c>
      <c r="S50" s="91">
        <v>0</v>
      </c>
      <c r="T50" s="92">
        <f t="shared" si="11"/>
        <v>0</v>
      </c>
      <c r="U50" s="100" t="str">
        <f t="shared" si="12"/>
        <v>N</v>
      </c>
      <c r="V50" s="101">
        <v>3</v>
      </c>
      <c r="W50" s="92">
        <f t="shared" si="13"/>
        <v>0</v>
      </c>
      <c r="X50" s="100" t="str">
        <f t="shared" si="14"/>
        <v>N</v>
      </c>
      <c r="Y50" s="227">
        <v>10</v>
      </c>
      <c r="Z50" s="91">
        <f t="shared" si="15"/>
        <v>3.3000000000000003</v>
      </c>
      <c r="AA50" s="92">
        <f t="shared" si="16"/>
        <v>3</v>
      </c>
      <c r="AB50" s="100" t="str">
        <f t="shared" si="17"/>
        <v>Y</v>
      </c>
      <c r="AC50" s="101">
        <f t="shared" si="18"/>
        <v>6.7</v>
      </c>
      <c r="AD50" s="92">
        <f t="shared" si="19"/>
        <v>3</v>
      </c>
      <c r="AE50" s="100" t="str">
        <f t="shared" si="20"/>
        <v>Y</v>
      </c>
      <c r="AF50" s="99">
        <v>21</v>
      </c>
      <c r="AG50" s="91">
        <v>12</v>
      </c>
      <c r="AH50" s="92">
        <f t="shared" si="21"/>
        <v>3</v>
      </c>
      <c r="AI50" s="100" t="str">
        <f t="shared" si="22"/>
        <v>Y</v>
      </c>
      <c r="AJ50" s="101">
        <v>9</v>
      </c>
      <c r="AK50" s="92">
        <f t="shared" si="23"/>
        <v>3</v>
      </c>
      <c r="AL50" s="100" t="str">
        <f t="shared" si="24"/>
        <v>Y</v>
      </c>
      <c r="AM50" s="99">
        <v>10</v>
      </c>
      <c r="AN50" s="91">
        <f t="shared" si="25"/>
        <v>5</v>
      </c>
      <c r="AO50" s="92">
        <f t="shared" si="26"/>
        <v>3</v>
      </c>
      <c r="AP50" s="100" t="str">
        <f t="shared" si="27"/>
        <v>Y</v>
      </c>
      <c r="AQ50" s="101">
        <f t="shared" si="28"/>
        <v>5</v>
      </c>
      <c r="AR50" s="92">
        <f t="shared" si="29"/>
        <v>3</v>
      </c>
      <c r="AS50" s="100" t="str">
        <f t="shared" si="30"/>
        <v>Y</v>
      </c>
      <c r="AT50" s="99">
        <v>30</v>
      </c>
      <c r="AU50" s="92">
        <f t="shared" si="31"/>
        <v>3</v>
      </c>
      <c r="AV50" s="100" t="str">
        <f t="shared" si="32"/>
        <v>Y</v>
      </c>
      <c r="AW50" s="26" t="e">
        <f>VLOOKUP($B$10:$B$56,#REF!,8,FALSE)</f>
        <v>#REF!</v>
      </c>
      <c r="AX50" s="27">
        <v>10</v>
      </c>
      <c r="AY50" s="27" t="e">
        <f t="shared" si="7"/>
        <v>#REF!</v>
      </c>
      <c r="AZ50" s="28" t="e">
        <f>VLOOKUP($B$10:$B$56,#REF!,9,FALSE)</f>
        <v>#REF!</v>
      </c>
      <c r="BA50" s="10"/>
    </row>
    <row r="51" spans="1:53" s="2" customFormat="1" ht="21" customHeight="1">
      <c r="A51" s="91">
        <v>42</v>
      </c>
      <c r="B51" s="92" t="s">
        <v>83</v>
      </c>
      <c r="C51" s="93" t="s">
        <v>82</v>
      </c>
      <c r="D51" s="94">
        <v>5</v>
      </c>
      <c r="E51" s="91">
        <v>3</v>
      </c>
      <c r="F51" s="92">
        <f t="shared" si="0"/>
        <v>0</v>
      </c>
      <c r="G51" s="100" t="str">
        <f t="shared" si="1"/>
        <v>N</v>
      </c>
      <c r="H51" s="101">
        <v>2</v>
      </c>
      <c r="I51" s="92">
        <f t="shared" si="2"/>
        <v>0</v>
      </c>
      <c r="J51" s="100" t="str">
        <f t="shared" si="3"/>
        <v>N</v>
      </c>
      <c r="K51" s="227">
        <v>10</v>
      </c>
      <c r="L51" s="91">
        <f t="shared" si="8"/>
        <v>3.3000000000000003</v>
      </c>
      <c r="M51" s="92">
        <f t="shared" si="4"/>
        <v>3</v>
      </c>
      <c r="N51" s="100" t="str">
        <f t="shared" si="9"/>
        <v>Y</v>
      </c>
      <c r="O51" s="101">
        <f t="shared" si="5"/>
        <v>6.7</v>
      </c>
      <c r="P51" s="92">
        <f t="shared" si="6"/>
        <v>3</v>
      </c>
      <c r="Q51" s="100" t="str">
        <f t="shared" si="10"/>
        <v>Y</v>
      </c>
      <c r="R51" s="99">
        <v>10</v>
      </c>
      <c r="S51" s="91">
        <v>7</v>
      </c>
      <c r="T51" s="92">
        <f t="shared" si="11"/>
        <v>3</v>
      </c>
      <c r="U51" s="100" t="str">
        <f t="shared" si="12"/>
        <v>Y</v>
      </c>
      <c r="V51" s="101">
        <v>3</v>
      </c>
      <c r="W51" s="92">
        <f t="shared" si="13"/>
        <v>0</v>
      </c>
      <c r="X51" s="100" t="str">
        <f t="shared" si="14"/>
        <v>N</v>
      </c>
      <c r="Y51" s="227">
        <v>10</v>
      </c>
      <c r="Z51" s="91">
        <f t="shared" si="15"/>
        <v>3.3000000000000003</v>
      </c>
      <c r="AA51" s="92">
        <f t="shared" si="16"/>
        <v>3</v>
      </c>
      <c r="AB51" s="100" t="str">
        <f t="shared" si="17"/>
        <v>Y</v>
      </c>
      <c r="AC51" s="101">
        <f t="shared" si="18"/>
        <v>6.7</v>
      </c>
      <c r="AD51" s="92">
        <f t="shared" si="19"/>
        <v>3</v>
      </c>
      <c r="AE51" s="100" t="str">
        <f t="shared" si="20"/>
        <v>Y</v>
      </c>
      <c r="AF51" s="99">
        <v>17</v>
      </c>
      <c r="AG51" s="91">
        <v>12</v>
      </c>
      <c r="AH51" s="92">
        <f t="shared" si="21"/>
        <v>3</v>
      </c>
      <c r="AI51" s="100" t="str">
        <f t="shared" si="22"/>
        <v>Y</v>
      </c>
      <c r="AJ51" s="101">
        <v>5</v>
      </c>
      <c r="AK51" s="92">
        <f t="shared" si="23"/>
        <v>0</v>
      </c>
      <c r="AL51" s="100" t="str">
        <f t="shared" si="24"/>
        <v>N</v>
      </c>
      <c r="AM51" s="99">
        <v>10</v>
      </c>
      <c r="AN51" s="91">
        <f t="shared" si="25"/>
        <v>5</v>
      </c>
      <c r="AO51" s="92">
        <f t="shared" si="26"/>
        <v>3</v>
      </c>
      <c r="AP51" s="100" t="str">
        <f t="shared" si="27"/>
        <v>Y</v>
      </c>
      <c r="AQ51" s="101">
        <f t="shared" si="28"/>
        <v>5</v>
      </c>
      <c r="AR51" s="92">
        <f t="shared" si="29"/>
        <v>3</v>
      </c>
      <c r="AS51" s="100" t="str">
        <f t="shared" si="30"/>
        <v>Y</v>
      </c>
      <c r="AT51" s="99">
        <v>21</v>
      </c>
      <c r="AU51" s="92">
        <f t="shared" si="31"/>
        <v>0</v>
      </c>
      <c r="AV51" s="100" t="str">
        <f t="shared" si="32"/>
        <v>N</v>
      </c>
      <c r="AW51" s="26" t="e">
        <f>VLOOKUP($B$10:$B$56,#REF!,8,FALSE)</f>
        <v>#REF!</v>
      </c>
      <c r="AX51" s="27">
        <v>11</v>
      </c>
      <c r="AY51" s="27" t="e">
        <f t="shared" si="7"/>
        <v>#REF!</v>
      </c>
      <c r="AZ51" s="28" t="e">
        <f>VLOOKUP($B$10:$B$56,#REF!,9,FALSE)</f>
        <v>#REF!</v>
      </c>
      <c r="BA51" s="10"/>
    </row>
    <row r="52" spans="1:53" s="2" customFormat="1" ht="21" customHeight="1">
      <c r="A52" s="91">
        <v>43</v>
      </c>
      <c r="B52" s="92" t="s">
        <v>85</v>
      </c>
      <c r="C52" s="93" t="s">
        <v>84</v>
      </c>
      <c r="D52" s="94">
        <v>23</v>
      </c>
      <c r="E52" s="91">
        <v>9</v>
      </c>
      <c r="F52" s="92">
        <f t="shared" si="0"/>
        <v>3</v>
      </c>
      <c r="G52" s="100" t="str">
        <f t="shared" si="1"/>
        <v>Y</v>
      </c>
      <c r="H52" s="101">
        <v>5</v>
      </c>
      <c r="I52" s="92">
        <f t="shared" si="2"/>
        <v>0</v>
      </c>
      <c r="J52" s="100" t="str">
        <f t="shared" si="3"/>
        <v>N</v>
      </c>
      <c r="K52" s="227">
        <v>10</v>
      </c>
      <c r="L52" s="91">
        <f t="shared" si="8"/>
        <v>3.3000000000000003</v>
      </c>
      <c r="M52" s="92">
        <f t="shared" si="4"/>
        <v>3</v>
      </c>
      <c r="N52" s="100" t="str">
        <f t="shared" si="9"/>
        <v>Y</v>
      </c>
      <c r="O52" s="101">
        <f t="shared" si="5"/>
        <v>6.7</v>
      </c>
      <c r="P52" s="92">
        <f t="shared" si="6"/>
        <v>3</v>
      </c>
      <c r="Q52" s="100" t="str">
        <f t="shared" si="10"/>
        <v>Y</v>
      </c>
      <c r="R52" s="99">
        <v>11</v>
      </c>
      <c r="S52" s="91">
        <v>6</v>
      </c>
      <c r="T52" s="92">
        <f t="shared" si="11"/>
        <v>3</v>
      </c>
      <c r="U52" s="100" t="str">
        <f t="shared" si="12"/>
        <v>Y</v>
      </c>
      <c r="V52" s="101">
        <v>5</v>
      </c>
      <c r="W52" s="92">
        <f t="shared" si="13"/>
        <v>0</v>
      </c>
      <c r="X52" s="100" t="str">
        <f t="shared" si="14"/>
        <v>N</v>
      </c>
      <c r="Y52" s="227">
        <v>10</v>
      </c>
      <c r="Z52" s="91">
        <f t="shared" si="15"/>
        <v>3.3000000000000003</v>
      </c>
      <c r="AA52" s="92">
        <f t="shared" si="16"/>
        <v>3</v>
      </c>
      <c r="AB52" s="100" t="str">
        <f t="shared" si="17"/>
        <v>Y</v>
      </c>
      <c r="AC52" s="101">
        <f t="shared" si="18"/>
        <v>6.7</v>
      </c>
      <c r="AD52" s="92">
        <f t="shared" si="19"/>
        <v>3</v>
      </c>
      <c r="AE52" s="100" t="str">
        <f t="shared" si="20"/>
        <v>Y</v>
      </c>
      <c r="AF52" s="99">
        <v>28</v>
      </c>
      <c r="AG52" s="91">
        <v>15</v>
      </c>
      <c r="AH52" s="92">
        <f t="shared" si="21"/>
        <v>3</v>
      </c>
      <c r="AI52" s="100" t="str">
        <f t="shared" si="22"/>
        <v>Y</v>
      </c>
      <c r="AJ52" s="101">
        <v>13</v>
      </c>
      <c r="AK52" s="92">
        <f t="shared" si="23"/>
        <v>3</v>
      </c>
      <c r="AL52" s="100" t="str">
        <f t="shared" si="24"/>
        <v>Y</v>
      </c>
      <c r="AM52" s="99">
        <v>10</v>
      </c>
      <c r="AN52" s="91">
        <f t="shared" si="25"/>
        <v>5</v>
      </c>
      <c r="AO52" s="92">
        <f t="shared" si="26"/>
        <v>3</v>
      </c>
      <c r="AP52" s="100" t="str">
        <f t="shared" si="27"/>
        <v>Y</v>
      </c>
      <c r="AQ52" s="101">
        <f t="shared" si="28"/>
        <v>5</v>
      </c>
      <c r="AR52" s="92">
        <f t="shared" si="29"/>
        <v>3</v>
      </c>
      <c r="AS52" s="100" t="str">
        <f t="shared" si="30"/>
        <v>Y</v>
      </c>
      <c r="AT52" s="99">
        <v>30</v>
      </c>
      <c r="AU52" s="92">
        <f t="shared" si="31"/>
        <v>3</v>
      </c>
      <c r="AV52" s="100" t="str">
        <f t="shared" si="32"/>
        <v>Y</v>
      </c>
      <c r="AW52" s="26" t="e">
        <f>VLOOKUP($B$10:$B$56,#REF!,8,FALSE)</f>
        <v>#REF!</v>
      </c>
      <c r="AX52" s="27">
        <v>21</v>
      </c>
      <c r="AY52" s="27" t="e">
        <f t="shared" si="7"/>
        <v>#REF!</v>
      </c>
      <c r="AZ52" s="28" t="e">
        <f>VLOOKUP($B$10:$B$56,#REF!,9,FALSE)</f>
        <v>#REF!</v>
      </c>
      <c r="BA52" s="10"/>
    </row>
    <row r="53" spans="1:53" s="2" customFormat="1" ht="21" customHeight="1">
      <c r="A53" s="91">
        <v>44</v>
      </c>
      <c r="B53" s="92" t="s">
        <v>87</v>
      </c>
      <c r="C53" s="93" t="s">
        <v>86</v>
      </c>
      <c r="D53" s="94">
        <v>21</v>
      </c>
      <c r="E53" s="91">
        <v>9</v>
      </c>
      <c r="F53" s="92">
        <f t="shared" si="0"/>
        <v>3</v>
      </c>
      <c r="G53" s="100" t="str">
        <f t="shared" si="1"/>
        <v>Y</v>
      </c>
      <c r="H53" s="101">
        <v>12</v>
      </c>
      <c r="I53" s="92">
        <f t="shared" si="2"/>
        <v>3</v>
      </c>
      <c r="J53" s="100" t="str">
        <f t="shared" si="3"/>
        <v>Y</v>
      </c>
      <c r="K53" s="227">
        <v>10</v>
      </c>
      <c r="L53" s="91">
        <f t="shared" si="8"/>
        <v>3.3000000000000003</v>
      </c>
      <c r="M53" s="92">
        <f t="shared" si="4"/>
        <v>3</v>
      </c>
      <c r="N53" s="100" t="str">
        <f t="shared" si="9"/>
        <v>Y</v>
      </c>
      <c r="O53" s="101">
        <f t="shared" si="5"/>
        <v>6.7</v>
      </c>
      <c r="P53" s="92">
        <f t="shared" si="6"/>
        <v>3</v>
      </c>
      <c r="Q53" s="100" t="str">
        <f t="shared" si="10"/>
        <v>Y</v>
      </c>
      <c r="R53" s="99">
        <v>15</v>
      </c>
      <c r="S53" s="91">
        <v>6</v>
      </c>
      <c r="T53" s="92">
        <f t="shared" si="11"/>
        <v>3</v>
      </c>
      <c r="U53" s="100" t="str">
        <f t="shared" si="12"/>
        <v>Y</v>
      </c>
      <c r="V53" s="101">
        <v>9</v>
      </c>
      <c r="W53" s="92">
        <f t="shared" si="13"/>
        <v>2</v>
      </c>
      <c r="X53" s="100" t="str">
        <f t="shared" si="14"/>
        <v>N</v>
      </c>
      <c r="Y53" s="227">
        <v>10</v>
      </c>
      <c r="Z53" s="91">
        <f t="shared" si="15"/>
        <v>3.3000000000000003</v>
      </c>
      <c r="AA53" s="92">
        <f t="shared" si="16"/>
        <v>3</v>
      </c>
      <c r="AB53" s="100" t="str">
        <f t="shared" si="17"/>
        <v>Y</v>
      </c>
      <c r="AC53" s="101">
        <f t="shared" si="18"/>
        <v>6.7</v>
      </c>
      <c r="AD53" s="92">
        <f t="shared" si="19"/>
        <v>3</v>
      </c>
      <c r="AE53" s="100" t="str">
        <f t="shared" si="20"/>
        <v>Y</v>
      </c>
      <c r="AF53" s="99">
        <v>19</v>
      </c>
      <c r="AG53" s="91">
        <v>15</v>
      </c>
      <c r="AH53" s="92">
        <f t="shared" si="21"/>
        <v>3</v>
      </c>
      <c r="AI53" s="100" t="str">
        <f t="shared" si="22"/>
        <v>Y</v>
      </c>
      <c r="AJ53" s="101">
        <v>4</v>
      </c>
      <c r="AK53" s="92">
        <f t="shared" si="23"/>
        <v>0</v>
      </c>
      <c r="AL53" s="100" t="str">
        <f t="shared" si="24"/>
        <v>N</v>
      </c>
      <c r="AM53" s="99">
        <v>10</v>
      </c>
      <c r="AN53" s="91">
        <f t="shared" si="25"/>
        <v>5</v>
      </c>
      <c r="AO53" s="92">
        <f t="shared" si="26"/>
        <v>3</v>
      </c>
      <c r="AP53" s="100" t="str">
        <f t="shared" si="27"/>
        <v>Y</v>
      </c>
      <c r="AQ53" s="101">
        <f t="shared" si="28"/>
        <v>5</v>
      </c>
      <c r="AR53" s="92">
        <f t="shared" si="29"/>
        <v>3</v>
      </c>
      <c r="AS53" s="100" t="str">
        <f t="shared" si="30"/>
        <v>Y</v>
      </c>
      <c r="AT53" s="99">
        <v>21</v>
      </c>
      <c r="AU53" s="92">
        <f t="shared" si="31"/>
        <v>0</v>
      </c>
      <c r="AV53" s="100" t="str">
        <f t="shared" si="32"/>
        <v>N</v>
      </c>
      <c r="AW53" s="26" t="e">
        <f>VLOOKUP($B$10:$B$56,#REF!,8,FALSE)</f>
        <v>#REF!</v>
      </c>
      <c r="AX53" s="27">
        <v>18</v>
      </c>
      <c r="AY53" s="27" t="e">
        <f t="shared" si="7"/>
        <v>#REF!</v>
      </c>
      <c r="AZ53" s="28" t="e">
        <f>VLOOKUP($B$10:$B$56,#REF!,9,FALSE)</f>
        <v>#REF!</v>
      </c>
      <c r="BA53" s="10"/>
    </row>
    <row r="54" spans="1:53" s="2" customFormat="1" ht="21" customHeight="1">
      <c r="A54" s="91">
        <v>45</v>
      </c>
      <c r="B54" s="92" t="s">
        <v>89</v>
      </c>
      <c r="C54" s="93" t="s">
        <v>88</v>
      </c>
      <c r="D54" s="94" t="s">
        <v>111</v>
      </c>
      <c r="E54" s="91" t="s">
        <v>111</v>
      </c>
      <c r="F54" s="92" t="str">
        <f t="shared" si="0"/>
        <v>NA</v>
      </c>
      <c r="G54" s="100" t="str">
        <f t="shared" si="1"/>
        <v>NA</v>
      </c>
      <c r="H54" s="101" t="s">
        <v>111</v>
      </c>
      <c r="I54" s="92" t="str">
        <f t="shared" si="2"/>
        <v>NA</v>
      </c>
      <c r="J54" s="100" t="str">
        <f t="shared" si="3"/>
        <v>NA</v>
      </c>
      <c r="K54" s="227">
        <v>10</v>
      </c>
      <c r="L54" s="91">
        <f t="shared" si="8"/>
        <v>3.3000000000000003</v>
      </c>
      <c r="M54" s="92">
        <f t="shared" si="4"/>
        <v>3</v>
      </c>
      <c r="N54" s="100" t="str">
        <f t="shared" si="9"/>
        <v>Y</v>
      </c>
      <c r="O54" s="101">
        <f t="shared" si="5"/>
        <v>6.7</v>
      </c>
      <c r="P54" s="92">
        <f t="shared" si="6"/>
        <v>3</v>
      </c>
      <c r="Q54" s="100" t="str">
        <f t="shared" si="10"/>
        <v>Y</v>
      </c>
      <c r="R54" s="99">
        <v>18</v>
      </c>
      <c r="S54" s="91">
        <v>7</v>
      </c>
      <c r="T54" s="92">
        <f t="shared" si="11"/>
        <v>3</v>
      </c>
      <c r="U54" s="100" t="str">
        <f t="shared" si="12"/>
        <v>Y</v>
      </c>
      <c r="V54" s="101">
        <v>11</v>
      </c>
      <c r="W54" s="92">
        <f t="shared" si="13"/>
        <v>3</v>
      </c>
      <c r="X54" s="100" t="str">
        <f t="shared" si="14"/>
        <v>Y</v>
      </c>
      <c r="Y54" s="227">
        <v>10</v>
      </c>
      <c r="Z54" s="91">
        <f t="shared" si="15"/>
        <v>3.3000000000000003</v>
      </c>
      <c r="AA54" s="92">
        <f t="shared" si="16"/>
        <v>3</v>
      </c>
      <c r="AB54" s="100" t="str">
        <f t="shared" si="17"/>
        <v>Y</v>
      </c>
      <c r="AC54" s="101">
        <f t="shared" si="18"/>
        <v>6.7</v>
      </c>
      <c r="AD54" s="92">
        <f t="shared" si="19"/>
        <v>3</v>
      </c>
      <c r="AE54" s="100" t="str">
        <f t="shared" si="20"/>
        <v>Y</v>
      </c>
      <c r="AF54" s="99">
        <v>22</v>
      </c>
      <c r="AG54" s="91">
        <v>14</v>
      </c>
      <c r="AH54" s="92">
        <f t="shared" si="21"/>
        <v>3</v>
      </c>
      <c r="AI54" s="100" t="str">
        <f t="shared" si="22"/>
        <v>Y</v>
      </c>
      <c r="AJ54" s="101">
        <v>8</v>
      </c>
      <c r="AK54" s="92">
        <f t="shared" si="23"/>
        <v>3</v>
      </c>
      <c r="AL54" s="100" t="str">
        <f t="shared" si="24"/>
        <v>Y</v>
      </c>
      <c r="AM54" s="99">
        <v>10</v>
      </c>
      <c r="AN54" s="91">
        <f t="shared" si="25"/>
        <v>5</v>
      </c>
      <c r="AO54" s="92">
        <f t="shared" si="26"/>
        <v>3</v>
      </c>
      <c r="AP54" s="100" t="str">
        <f t="shared" si="27"/>
        <v>Y</v>
      </c>
      <c r="AQ54" s="101">
        <f t="shared" si="28"/>
        <v>5</v>
      </c>
      <c r="AR54" s="92">
        <f t="shared" si="29"/>
        <v>3</v>
      </c>
      <c r="AS54" s="100" t="str">
        <f t="shared" si="30"/>
        <v>Y</v>
      </c>
      <c r="AT54" s="99">
        <v>33</v>
      </c>
      <c r="AU54" s="92">
        <f t="shared" si="31"/>
        <v>3</v>
      </c>
      <c r="AV54" s="100" t="str">
        <f t="shared" si="32"/>
        <v>Y</v>
      </c>
      <c r="AW54" s="26" t="e">
        <f>VLOOKUP($B$10:$B$56,#REF!,8,FALSE)</f>
        <v>#REF!</v>
      </c>
      <c r="AX54" s="27">
        <v>14</v>
      </c>
      <c r="AY54" s="27" t="e">
        <f t="shared" si="7"/>
        <v>#REF!</v>
      </c>
      <c r="AZ54" s="28" t="e">
        <f>VLOOKUP($B$10:$B$56,#REF!,9,FALSE)</f>
        <v>#REF!</v>
      </c>
      <c r="BA54" s="10"/>
    </row>
    <row r="55" spans="1:53" s="2" customFormat="1" ht="21" customHeight="1">
      <c r="A55" s="91">
        <v>46</v>
      </c>
      <c r="B55" s="92" t="s">
        <v>91</v>
      </c>
      <c r="C55" s="93" t="s">
        <v>90</v>
      </c>
      <c r="D55" s="94">
        <v>9</v>
      </c>
      <c r="E55" s="91">
        <v>5</v>
      </c>
      <c r="F55" s="92">
        <f t="shared" si="0"/>
        <v>3</v>
      </c>
      <c r="G55" s="100" t="str">
        <f t="shared" si="1"/>
        <v>Y</v>
      </c>
      <c r="H55" s="101">
        <v>4</v>
      </c>
      <c r="I55" s="92">
        <f t="shared" si="2"/>
        <v>0</v>
      </c>
      <c r="J55" s="100" t="str">
        <f t="shared" si="3"/>
        <v>N</v>
      </c>
      <c r="K55" s="227">
        <v>10</v>
      </c>
      <c r="L55" s="91">
        <f t="shared" si="8"/>
        <v>3.3000000000000003</v>
      </c>
      <c r="M55" s="92">
        <f t="shared" si="4"/>
        <v>3</v>
      </c>
      <c r="N55" s="100" t="str">
        <f t="shared" si="9"/>
        <v>Y</v>
      </c>
      <c r="O55" s="101">
        <f t="shared" si="5"/>
        <v>6.7</v>
      </c>
      <c r="P55" s="92">
        <f t="shared" si="6"/>
        <v>3</v>
      </c>
      <c r="Q55" s="100" t="str">
        <f t="shared" si="10"/>
        <v>Y</v>
      </c>
      <c r="R55" s="99">
        <v>4</v>
      </c>
      <c r="S55" s="91">
        <v>2</v>
      </c>
      <c r="T55" s="92">
        <f t="shared" si="11"/>
        <v>0</v>
      </c>
      <c r="U55" s="100" t="str">
        <f t="shared" si="12"/>
        <v>N</v>
      </c>
      <c r="V55" s="101">
        <v>2</v>
      </c>
      <c r="W55" s="92">
        <f t="shared" si="13"/>
        <v>0</v>
      </c>
      <c r="X55" s="100" t="str">
        <f t="shared" si="14"/>
        <v>N</v>
      </c>
      <c r="Y55" s="227">
        <v>10</v>
      </c>
      <c r="Z55" s="91">
        <f t="shared" si="15"/>
        <v>3.3000000000000003</v>
      </c>
      <c r="AA55" s="92">
        <f t="shared" si="16"/>
        <v>3</v>
      </c>
      <c r="AB55" s="100" t="str">
        <f t="shared" si="17"/>
        <v>Y</v>
      </c>
      <c r="AC55" s="101">
        <f t="shared" si="18"/>
        <v>6.7</v>
      </c>
      <c r="AD55" s="92">
        <f t="shared" si="19"/>
        <v>3</v>
      </c>
      <c r="AE55" s="100" t="str">
        <f t="shared" si="20"/>
        <v>Y</v>
      </c>
      <c r="AF55" s="99">
        <v>27</v>
      </c>
      <c r="AG55" s="91">
        <v>15</v>
      </c>
      <c r="AH55" s="92">
        <f t="shared" si="21"/>
        <v>3</v>
      </c>
      <c r="AI55" s="100" t="str">
        <f t="shared" si="22"/>
        <v>Y</v>
      </c>
      <c r="AJ55" s="101">
        <v>12</v>
      </c>
      <c r="AK55" s="92">
        <f t="shared" si="23"/>
        <v>3</v>
      </c>
      <c r="AL55" s="100" t="str">
        <f t="shared" si="24"/>
        <v>Y</v>
      </c>
      <c r="AM55" s="99">
        <v>10</v>
      </c>
      <c r="AN55" s="91">
        <f t="shared" si="25"/>
        <v>5</v>
      </c>
      <c r="AO55" s="92">
        <f t="shared" si="26"/>
        <v>3</v>
      </c>
      <c r="AP55" s="100" t="str">
        <f t="shared" si="27"/>
        <v>Y</v>
      </c>
      <c r="AQ55" s="101">
        <f t="shared" si="28"/>
        <v>5</v>
      </c>
      <c r="AR55" s="92">
        <f t="shared" si="29"/>
        <v>3</v>
      </c>
      <c r="AS55" s="100" t="str">
        <f t="shared" si="30"/>
        <v>Y</v>
      </c>
      <c r="AT55" s="99">
        <v>21</v>
      </c>
      <c r="AU55" s="92">
        <f t="shared" si="31"/>
        <v>0</v>
      </c>
      <c r="AV55" s="100" t="str">
        <f t="shared" si="32"/>
        <v>N</v>
      </c>
      <c r="AW55" s="26" t="e">
        <f>VLOOKUP($B$10:$B$56,#REF!,8,FALSE)</f>
        <v>#REF!</v>
      </c>
      <c r="AX55" s="27">
        <v>14</v>
      </c>
      <c r="AY55" s="27" t="e">
        <f t="shared" si="7"/>
        <v>#REF!</v>
      </c>
      <c r="AZ55" s="28" t="e">
        <f>VLOOKUP($B$10:$B$56,#REF!,9,FALSE)</f>
        <v>#REF!</v>
      </c>
      <c r="BA55" s="10"/>
    </row>
    <row r="56" spans="1:53" s="2" customFormat="1" ht="21" customHeight="1">
      <c r="A56" s="91">
        <v>47</v>
      </c>
      <c r="B56" s="92" t="s">
        <v>93</v>
      </c>
      <c r="C56" s="93" t="s">
        <v>92</v>
      </c>
      <c r="D56" s="102" t="s">
        <v>111</v>
      </c>
      <c r="E56" s="91" t="s">
        <v>111</v>
      </c>
      <c r="F56" s="92" t="str">
        <f t="shared" si="0"/>
        <v>NA</v>
      </c>
      <c r="G56" s="100" t="str">
        <f t="shared" si="1"/>
        <v>NA</v>
      </c>
      <c r="H56" s="101" t="s">
        <v>111</v>
      </c>
      <c r="I56" s="92" t="str">
        <f t="shared" si="2"/>
        <v>NA</v>
      </c>
      <c r="J56" s="100" t="str">
        <f t="shared" si="3"/>
        <v>NA</v>
      </c>
      <c r="K56" s="228">
        <v>10</v>
      </c>
      <c r="L56" s="105">
        <f t="shared" si="8"/>
        <v>3.3000000000000003</v>
      </c>
      <c r="M56" s="118">
        <f t="shared" si="4"/>
        <v>3</v>
      </c>
      <c r="N56" s="119" t="str">
        <f t="shared" si="9"/>
        <v>Y</v>
      </c>
      <c r="O56" s="106">
        <f t="shared" si="5"/>
        <v>6.7</v>
      </c>
      <c r="P56" s="118">
        <f t="shared" si="6"/>
        <v>3</v>
      </c>
      <c r="Q56" s="119" t="str">
        <f t="shared" si="10"/>
        <v>Y</v>
      </c>
      <c r="R56" s="99">
        <v>3</v>
      </c>
      <c r="S56" s="105">
        <v>1</v>
      </c>
      <c r="T56" s="92">
        <f t="shared" si="11"/>
        <v>0</v>
      </c>
      <c r="U56" s="100" t="str">
        <f t="shared" si="12"/>
        <v>N</v>
      </c>
      <c r="V56" s="106">
        <v>2</v>
      </c>
      <c r="W56" s="92">
        <f t="shared" si="13"/>
        <v>0</v>
      </c>
      <c r="X56" s="100" t="str">
        <f t="shared" si="14"/>
        <v>N</v>
      </c>
      <c r="Y56" s="228">
        <v>10</v>
      </c>
      <c r="Z56" s="91">
        <f t="shared" si="15"/>
        <v>3.3000000000000003</v>
      </c>
      <c r="AA56" s="92">
        <f t="shared" si="16"/>
        <v>3</v>
      </c>
      <c r="AB56" s="100" t="str">
        <f t="shared" si="17"/>
        <v>Y</v>
      </c>
      <c r="AC56" s="101">
        <f t="shared" si="18"/>
        <v>6.7</v>
      </c>
      <c r="AD56" s="92">
        <f t="shared" si="19"/>
        <v>3</v>
      </c>
      <c r="AE56" s="100" t="str">
        <f t="shared" si="20"/>
        <v>Y</v>
      </c>
      <c r="AF56" s="99">
        <v>3</v>
      </c>
      <c r="AG56" s="105">
        <v>0</v>
      </c>
      <c r="AH56" s="92">
        <f t="shared" si="21"/>
        <v>0</v>
      </c>
      <c r="AI56" s="100" t="str">
        <f t="shared" si="22"/>
        <v>N</v>
      </c>
      <c r="AJ56" s="106">
        <v>3</v>
      </c>
      <c r="AK56" s="92">
        <f t="shared" si="23"/>
        <v>0</v>
      </c>
      <c r="AL56" s="100" t="str">
        <f t="shared" si="24"/>
        <v>N</v>
      </c>
      <c r="AM56" s="107">
        <v>10</v>
      </c>
      <c r="AN56" s="91">
        <f t="shared" si="25"/>
        <v>5</v>
      </c>
      <c r="AO56" s="92">
        <f t="shared" si="26"/>
        <v>3</v>
      </c>
      <c r="AP56" s="100" t="str">
        <f t="shared" si="27"/>
        <v>Y</v>
      </c>
      <c r="AQ56" s="101">
        <f t="shared" si="28"/>
        <v>5</v>
      </c>
      <c r="AR56" s="92">
        <f t="shared" si="29"/>
        <v>3</v>
      </c>
      <c r="AS56" s="100" t="str">
        <f t="shared" si="30"/>
        <v>Y</v>
      </c>
      <c r="AT56" s="99">
        <v>18</v>
      </c>
      <c r="AU56" s="92">
        <f t="shared" si="31"/>
        <v>0</v>
      </c>
      <c r="AV56" s="100" t="str">
        <f t="shared" si="32"/>
        <v>N</v>
      </c>
      <c r="AW56" s="29" t="e">
        <f>VLOOKUP($B$10:$B$56,#REF!,8,FALSE)</f>
        <v>#REF!</v>
      </c>
      <c r="AX56" s="30">
        <v>9</v>
      </c>
      <c r="AY56" s="30" t="e">
        <f t="shared" si="7"/>
        <v>#REF!</v>
      </c>
      <c r="AZ56" s="31" t="e">
        <f>VLOOKUP($B$10:$B$56,#REF!,9,FALSE)</f>
        <v>#REF!</v>
      </c>
      <c r="BA56" s="10"/>
    </row>
    <row r="57" spans="1:53" s="2" customFormat="1" ht="21" customHeight="1">
      <c r="A57" s="91">
        <v>48</v>
      </c>
      <c r="B57" s="92" t="s">
        <v>143</v>
      </c>
      <c r="C57" s="93" t="s">
        <v>142</v>
      </c>
      <c r="D57" s="102">
        <v>19</v>
      </c>
      <c r="E57" s="91">
        <v>10</v>
      </c>
      <c r="F57" s="92">
        <f t="shared" si="0"/>
        <v>3</v>
      </c>
      <c r="G57" s="100" t="str">
        <f t="shared" si="1"/>
        <v>Y</v>
      </c>
      <c r="H57" s="101">
        <v>9</v>
      </c>
      <c r="I57" s="92">
        <f t="shared" si="2"/>
        <v>2</v>
      </c>
      <c r="J57" s="100" t="str">
        <f t="shared" si="3"/>
        <v>N</v>
      </c>
      <c r="K57" s="228">
        <v>10</v>
      </c>
      <c r="L57" s="105">
        <f t="shared" si="8"/>
        <v>3.3000000000000003</v>
      </c>
      <c r="M57" s="118">
        <f t="shared" si="4"/>
        <v>3</v>
      </c>
      <c r="N57" s="119" t="str">
        <f t="shared" si="9"/>
        <v>Y</v>
      </c>
      <c r="O57" s="106">
        <f t="shared" si="5"/>
        <v>6.7</v>
      </c>
      <c r="P57" s="118">
        <f t="shared" si="6"/>
        <v>3</v>
      </c>
      <c r="Q57" s="119" t="str">
        <f t="shared" si="10"/>
        <v>Y</v>
      </c>
      <c r="R57" s="99">
        <v>28</v>
      </c>
      <c r="S57" s="105">
        <v>10</v>
      </c>
      <c r="T57" s="92">
        <f t="shared" si="11"/>
        <v>3</v>
      </c>
      <c r="U57" s="100" t="str">
        <f t="shared" si="12"/>
        <v>Y</v>
      </c>
      <c r="V57" s="106">
        <v>18</v>
      </c>
      <c r="W57" s="92">
        <f t="shared" si="13"/>
        <v>3</v>
      </c>
      <c r="X57" s="100" t="str">
        <f t="shared" si="14"/>
        <v>Y</v>
      </c>
      <c r="Y57" s="228">
        <v>10</v>
      </c>
      <c r="Z57" s="91">
        <f t="shared" si="15"/>
        <v>3.3000000000000003</v>
      </c>
      <c r="AA57" s="92">
        <f t="shared" si="16"/>
        <v>3</v>
      </c>
      <c r="AB57" s="100" t="str">
        <f t="shared" si="17"/>
        <v>Y</v>
      </c>
      <c r="AC57" s="101">
        <f t="shared" si="18"/>
        <v>6.7</v>
      </c>
      <c r="AD57" s="92">
        <f t="shared" si="19"/>
        <v>3</v>
      </c>
      <c r="AE57" s="100" t="str">
        <f t="shared" si="20"/>
        <v>Y</v>
      </c>
      <c r="AF57" s="99">
        <v>26</v>
      </c>
      <c r="AG57" s="105">
        <v>14</v>
      </c>
      <c r="AH57" s="92">
        <f t="shared" si="21"/>
        <v>3</v>
      </c>
      <c r="AI57" s="100" t="str">
        <f t="shared" si="22"/>
        <v>Y</v>
      </c>
      <c r="AJ57" s="106">
        <v>12</v>
      </c>
      <c r="AK57" s="92">
        <f t="shared" si="23"/>
        <v>3</v>
      </c>
      <c r="AL57" s="100" t="str">
        <f t="shared" si="24"/>
        <v>Y</v>
      </c>
      <c r="AM57" s="107">
        <v>10</v>
      </c>
      <c r="AN57" s="91">
        <f t="shared" si="25"/>
        <v>5</v>
      </c>
      <c r="AO57" s="92">
        <f t="shared" si="26"/>
        <v>3</v>
      </c>
      <c r="AP57" s="100" t="str">
        <f t="shared" si="27"/>
        <v>Y</v>
      </c>
      <c r="AQ57" s="101">
        <f t="shared" si="28"/>
        <v>5</v>
      </c>
      <c r="AR57" s="92">
        <f t="shared" si="29"/>
        <v>3</v>
      </c>
      <c r="AS57" s="100" t="str">
        <f t="shared" si="30"/>
        <v>Y</v>
      </c>
      <c r="AT57" s="107">
        <v>29</v>
      </c>
      <c r="AU57" s="92">
        <f t="shared" si="31"/>
        <v>2</v>
      </c>
      <c r="AV57" s="100" t="str">
        <f t="shared" si="32"/>
        <v>N</v>
      </c>
      <c r="AW57" s="29"/>
      <c r="AX57" s="30"/>
      <c r="AY57" s="30"/>
      <c r="AZ57" s="31"/>
      <c r="BA57" s="10"/>
    </row>
    <row r="58" spans="1:53" s="2" customFormat="1" ht="21" customHeight="1">
      <c r="A58" s="91">
        <v>49</v>
      </c>
      <c r="B58" s="92" t="s">
        <v>145</v>
      </c>
      <c r="C58" s="93" t="s">
        <v>144</v>
      </c>
      <c r="D58" s="102">
        <v>16</v>
      </c>
      <c r="E58" s="91">
        <v>10</v>
      </c>
      <c r="F58" s="92">
        <f t="shared" si="0"/>
        <v>3</v>
      </c>
      <c r="G58" s="100" t="str">
        <f t="shared" si="1"/>
        <v>Y</v>
      </c>
      <c r="H58" s="101">
        <v>6</v>
      </c>
      <c r="I58" s="92">
        <f t="shared" si="2"/>
        <v>0</v>
      </c>
      <c r="J58" s="100" t="str">
        <f t="shared" si="3"/>
        <v>N</v>
      </c>
      <c r="K58" s="228">
        <v>8</v>
      </c>
      <c r="L58" s="105">
        <f t="shared" si="8"/>
        <v>2.64</v>
      </c>
      <c r="M58" s="118">
        <f t="shared" si="4"/>
        <v>3</v>
      </c>
      <c r="N58" s="119" t="str">
        <f t="shared" si="9"/>
        <v>Y</v>
      </c>
      <c r="O58" s="106">
        <f t="shared" si="5"/>
        <v>5.36</v>
      </c>
      <c r="P58" s="118">
        <f t="shared" si="6"/>
        <v>3</v>
      </c>
      <c r="Q58" s="119" t="str">
        <f t="shared" si="10"/>
        <v>Y</v>
      </c>
      <c r="R58" s="99">
        <v>25</v>
      </c>
      <c r="S58" s="105">
        <v>0</v>
      </c>
      <c r="T58" s="92">
        <f t="shared" si="11"/>
        <v>0</v>
      </c>
      <c r="U58" s="100" t="str">
        <f t="shared" si="12"/>
        <v>N</v>
      </c>
      <c r="V58" s="106">
        <v>0</v>
      </c>
      <c r="W58" s="92">
        <f t="shared" si="13"/>
        <v>0</v>
      </c>
      <c r="X58" s="100" t="str">
        <f t="shared" si="14"/>
        <v>N</v>
      </c>
      <c r="Y58" s="228">
        <v>8</v>
      </c>
      <c r="Z58" s="91">
        <f t="shared" si="15"/>
        <v>2.64</v>
      </c>
      <c r="AA58" s="92">
        <f t="shared" si="16"/>
        <v>3</v>
      </c>
      <c r="AB58" s="100" t="str">
        <f t="shared" si="17"/>
        <v>Y</v>
      </c>
      <c r="AC58" s="101">
        <f t="shared" si="18"/>
        <v>5.36</v>
      </c>
      <c r="AD58" s="92">
        <f t="shared" si="19"/>
        <v>3</v>
      </c>
      <c r="AE58" s="100" t="str">
        <f t="shared" si="20"/>
        <v>Y</v>
      </c>
      <c r="AF58" s="99">
        <v>8</v>
      </c>
      <c r="AG58" s="105">
        <v>4</v>
      </c>
      <c r="AH58" s="92">
        <f t="shared" si="21"/>
        <v>0</v>
      </c>
      <c r="AI58" s="100" t="str">
        <f t="shared" si="22"/>
        <v>N</v>
      </c>
      <c r="AJ58" s="106">
        <v>4</v>
      </c>
      <c r="AK58" s="92">
        <f t="shared" si="23"/>
        <v>0</v>
      </c>
      <c r="AL58" s="100" t="str">
        <f t="shared" si="24"/>
        <v>N</v>
      </c>
      <c r="AM58" s="107">
        <v>8</v>
      </c>
      <c r="AN58" s="91">
        <f t="shared" si="25"/>
        <v>4</v>
      </c>
      <c r="AO58" s="92">
        <f t="shared" si="26"/>
        <v>3</v>
      </c>
      <c r="AP58" s="100" t="str">
        <f t="shared" si="27"/>
        <v>Y</v>
      </c>
      <c r="AQ58" s="101">
        <f t="shared" si="28"/>
        <v>4</v>
      </c>
      <c r="AR58" s="92">
        <f t="shared" si="29"/>
        <v>3</v>
      </c>
      <c r="AS58" s="100" t="str">
        <f t="shared" si="30"/>
        <v>Y</v>
      </c>
      <c r="AT58" s="107">
        <v>21</v>
      </c>
      <c r="AU58" s="92">
        <f t="shared" si="31"/>
        <v>0</v>
      </c>
      <c r="AV58" s="100" t="str">
        <f t="shared" si="32"/>
        <v>N</v>
      </c>
      <c r="AW58" s="29"/>
      <c r="AX58" s="30"/>
      <c r="AY58" s="30"/>
      <c r="AZ58" s="31"/>
      <c r="BA58" s="10"/>
    </row>
    <row r="59" spans="1:53" s="2" customFormat="1" ht="21" customHeight="1">
      <c r="A59" s="91">
        <v>50</v>
      </c>
      <c r="B59" s="92" t="s">
        <v>147</v>
      </c>
      <c r="C59" s="93" t="s">
        <v>146</v>
      </c>
      <c r="D59" s="102">
        <v>18</v>
      </c>
      <c r="E59" s="91">
        <v>10</v>
      </c>
      <c r="F59" s="92">
        <f t="shared" si="0"/>
        <v>3</v>
      </c>
      <c r="G59" s="100" t="str">
        <f t="shared" si="1"/>
        <v>Y</v>
      </c>
      <c r="H59" s="101">
        <v>8</v>
      </c>
      <c r="I59" s="92">
        <f t="shared" si="2"/>
        <v>1</v>
      </c>
      <c r="J59" s="100" t="str">
        <f t="shared" si="3"/>
        <v>N</v>
      </c>
      <c r="K59" s="228">
        <v>8</v>
      </c>
      <c r="L59" s="105">
        <f t="shared" si="8"/>
        <v>2.64</v>
      </c>
      <c r="M59" s="118">
        <f t="shared" si="4"/>
        <v>3</v>
      </c>
      <c r="N59" s="119" t="str">
        <f t="shared" si="9"/>
        <v>Y</v>
      </c>
      <c r="O59" s="106">
        <f t="shared" si="5"/>
        <v>5.36</v>
      </c>
      <c r="P59" s="118">
        <f t="shared" si="6"/>
        <v>3</v>
      </c>
      <c r="Q59" s="119" t="str">
        <f t="shared" si="10"/>
        <v>Y</v>
      </c>
      <c r="R59" s="99">
        <v>19</v>
      </c>
      <c r="S59" s="105">
        <v>7</v>
      </c>
      <c r="T59" s="92">
        <f t="shared" si="11"/>
        <v>3</v>
      </c>
      <c r="U59" s="100" t="str">
        <f t="shared" si="12"/>
        <v>Y</v>
      </c>
      <c r="V59" s="106">
        <v>12</v>
      </c>
      <c r="W59" s="92">
        <f t="shared" si="13"/>
        <v>3</v>
      </c>
      <c r="X59" s="100" t="str">
        <f t="shared" si="14"/>
        <v>Y</v>
      </c>
      <c r="Y59" s="228">
        <v>8</v>
      </c>
      <c r="Z59" s="91">
        <f t="shared" si="15"/>
        <v>2.64</v>
      </c>
      <c r="AA59" s="92">
        <f t="shared" si="16"/>
        <v>3</v>
      </c>
      <c r="AB59" s="100" t="str">
        <f t="shared" si="17"/>
        <v>Y</v>
      </c>
      <c r="AC59" s="101">
        <f t="shared" si="18"/>
        <v>5.36</v>
      </c>
      <c r="AD59" s="92">
        <f t="shared" si="19"/>
        <v>3</v>
      </c>
      <c r="AE59" s="100" t="str">
        <f t="shared" si="20"/>
        <v>Y</v>
      </c>
      <c r="AF59" s="99">
        <v>25</v>
      </c>
      <c r="AG59" s="105">
        <v>15</v>
      </c>
      <c r="AH59" s="92">
        <f t="shared" si="21"/>
        <v>3</v>
      </c>
      <c r="AI59" s="100" t="str">
        <f t="shared" si="22"/>
        <v>Y</v>
      </c>
      <c r="AJ59" s="106">
        <v>10</v>
      </c>
      <c r="AK59" s="92">
        <f t="shared" si="23"/>
        <v>3</v>
      </c>
      <c r="AL59" s="100" t="str">
        <f t="shared" si="24"/>
        <v>Y</v>
      </c>
      <c r="AM59" s="107">
        <v>8</v>
      </c>
      <c r="AN59" s="91">
        <f t="shared" si="25"/>
        <v>4</v>
      </c>
      <c r="AO59" s="92">
        <f t="shared" si="26"/>
        <v>3</v>
      </c>
      <c r="AP59" s="100" t="str">
        <f t="shared" si="27"/>
        <v>Y</v>
      </c>
      <c r="AQ59" s="101">
        <f t="shared" si="28"/>
        <v>4</v>
      </c>
      <c r="AR59" s="92">
        <f t="shared" si="29"/>
        <v>3</v>
      </c>
      <c r="AS59" s="100" t="str">
        <f t="shared" si="30"/>
        <v>Y</v>
      </c>
      <c r="AT59" s="107">
        <v>36</v>
      </c>
      <c r="AU59" s="92">
        <f t="shared" si="31"/>
        <v>3</v>
      </c>
      <c r="AV59" s="100" t="str">
        <f t="shared" si="32"/>
        <v>Y</v>
      </c>
      <c r="AW59" s="29"/>
      <c r="AX59" s="30"/>
      <c r="AY59" s="30"/>
      <c r="AZ59" s="31"/>
      <c r="BA59" s="10"/>
    </row>
    <row r="60" spans="1:53" s="2" customFormat="1" ht="21" customHeight="1">
      <c r="A60" s="91">
        <v>51</v>
      </c>
      <c r="B60" s="92" t="s">
        <v>149</v>
      </c>
      <c r="C60" s="93" t="s">
        <v>148</v>
      </c>
      <c r="D60" s="102">
        <v>28</v>
      </c>
      <c r="E60" s="91">
        <v>10</v>
      </c>
      <c r="F60" s="92">
        <f t="shared" si="0"/>
        <v>3</v>
      </c>
      <c r="G60" s="100" t="str">
        <f t="shared" si="1"/>
        <v>Y</v>
      </c>
      <c r="H60" s="101">
        <v>18</v>
      </c>
      <c r="I60" s="92">
        <f t="shared" si="2"/>
        <v>3</v>
      </c>
      <c r="J60" s="100" t="str">
        <f t="shared" si="3"/>
        <v>Y</v>
      </c>
      <c r="K60" s="228">
        <v>10</v>
      </c>
      <c r="L60" s="105">
        <f t="shared" si="8"/>
        <v>3.3000000000000003</v>
      </c>
      <c r="M60" s="118">
        <f t="shared" si="4"/>
        <v>3</v>
      </c>
      <c r="N60" s="119" t="str">
        <f t="shared" si="9"/>
        <v>Y</v>
      </c>
      <c r="O60" s="106">
        <f t="shared" si="5"/>
        <v>6.7</v>
      </c>
      <c r="P60" s="118">
        <f t="shared" si="6"/>
        <v>3</v>
      </c>
      <c r="Q60" s="119" t="str">
        <f t="shared" si="10"/>
        <v>Y</v>
      </c>
      <c r="R60" s="99">
        <v>10</v>
      </c>
      <c r="S60" s="105">
        <v>0</v>
      </c>
      <c r="T60" s="92">
        <f t="shared" si="11"/>
        <v>0</v>
      </c>
      <c r="U60" s="100" t="str">
        <f t="shared" si="12"/>
        <v>N</v>
      </c>
      <c r="V60" s="106">
        <v>10</v>
      </c>
      <c r="W60" s="92">
        <f t="shared" si="13"/>
        <v>3</v>
      </c>
      <c r="X60" s="100" t="str">
        <f t="shared" si="14"/>
        <v>Y</v>
      </c>
      <c r="Y60" s="228">
        <v>10</v>
      </c>
      <c r="Z60" s="91">
        <f t="shared" si="15"/>
        <v>3.3000000000000003</v>
      </c>
      <c r="AA60" s="92">
        <f t="shared" si="16"/>
        <v>3</v>
      </c>
      <c r="AB60" s="100" t="str">
        <f t="shared" si="17"/>
        <v>Y</v>
      </c>
      <c r="AC60" s="101">
        <f t="shared" si="18"/>
        <v>6.7</v>
      </c>
      <c r="AD60" s="92">
        <f t="shared" si="19"/>
        <v>3</v>
      </c>
      <c r="AE60" s="100" t="str">
        <f t="shared" si="20"/>
        <v>Y</v>
      </c>
      <c r="AF60" s="99">
        <v>27</v>
      </c>
      <c r="AG60" s="105">
        <v>15</v>
      </c>
      <c r="AH60" s="92">
        <f t="shared" si="21"/>
        <v>3</v>
      </c>
      <c r="AI60" s="100" t="str">
        <f t="shared" si="22"/>
        <v>Y</v>
      </c>
      <c r="AJ60" s="106">
        <v>12</v>
      </c>
      <c r="AK60" s="92">
        <f t="shared" si="23"/>
        <v>3</v>
      </c>
      <c r="AL60" s="100" t="str">
        <f t="shared" si="24"/>
        <v>Y</v>
      </c>
      <c r="AM60" s="107">
        <v>10</v>
      </c>
      <c r="AN60" s="91">
        <f t="shared" si="25"/>
        <v>5</v>
      </c>
      <c r="AO60" s="92">
        <f t="shared" si="26"/>
        <v>3</v>
      </c>
      <c r="AP60" s="100" t="str">
        <f t="shared" si="27"/>
        <v>Y</v>
      </c>
      <c r="AQ60" s="101">
        <f t="shared" si="28"/>
        <v>5</v>
      </c>
      <c r="AR60" s="92">
        <f t="shared" si="29"/>
        <v>3</v>
      </c>
      <c r="AS60" s="100" t="str">
        <f t="shared" si="30"/>
        <v>Y</v>
      </c>
      <c r="AT60" s="107">
        <v>38</v>
      </c>
      <c r="AU60" s="92">
        <f t="shared" si="31"/>
        <v>3</v>
      </c>
      <c r="AV60" s="100" t="str">
        <f t="shared" si="32"/>
        <v>Y</v>
      </c>
      <c r="AW60" s="29"/>
      <c r="AX60" s="30"/>
      <c r="AY60" s="30"/>
      <c r="AZ60" s="31"/>
      <c r="BA60" s="10"/>
    </row>
    <row r="61" spans="1:53" s="2" customFormat="1" ht="21" customHeight="1">
      <c r="A61" s="91">
        <v>52</v>
      </c>
      <c r="B61" s="92" t="s">
        <v>151</v>
      </c>
      <c r="C61" s="93" t="s">
        <v>150</v>
      </c>
      <c r="D61" s="102">
        <v>30</v>
      </c>
      <c r="E61" s="91">
        <v>10</v>
      </c>
      <c r="F61" s="92">
        <f t="shared" si="0"/>
        <v>3</v>
      </c>
      <c r="G61" s="100" t="str">
        <f t="shared" si="1"/>
        <v>Y</v>
      </c>
      <c r="H61" s="101">
        <v>20</v>
      </c>
      <c r="I61" s="92">
        <f t="shared" si="2"/>
        <v>3</v>
      </c>
      <c r="J61" s="100" t="str">
        <f t="shared" si="3"/>
        <v>Y</v>
      </c>
      <c r="K61" s="228">
        <v>10</v>
      </c>
      <c r="L61" s="105">
        <f t="shared" si="8"/>
        <v>3.3000000000000003</v>
      </c>
      <c r="M61" s="118">
        <f t="shared" si="4"/>
        <v>3</v>
      </c>
      <c r="N61" s="119" t="str">
        <f t="shared" si="9"/>
        <v>Y</v>
      </c>
      <c r="O61" s="106">
        <f t="shared" si="5"/>
        <v>6.7</v>
      </c>
      <c r="P61" s="118">
        <f t="shared" si="6"/>
        <v>3</v>
      </c>
      <c r="Q61" s="119" t="str">
        <f t="shared" si="10"/>
        <v>Y</v>
      </c>
      <c r="R61" s="99">
        <v>14</v>
      </c>
      <c r="S61" s="105">
        <v>9</v>
      </c>
      <c r="T61" s="92">
        <f t="shared" si="11"/>
        <v>3</v>
      </c>
      <c r="U61" s="100" t="str">
        <f t="shared" si="12"/>
        <v>Y</v>
      </c>
      <c r="V61" s="106">
        <v>5</v>
      </c>
      <c r="W61" s="92">
        <f t="shared" si="13"/>
        <v>0</v>
      </c>
      <c r="X61" s="100" t="str">
        <f t="shared" si="14"/>
        <v>N</v>
      </c>
      <c r="Y61" s="228">
        <v>10</v>
      </c>
      <c r="Z61" s="91">
        <f t="shared" si="15"/>
        <v>3.3000000000000003</v>
      </c>
      <c r="AA61" s="92">
        <f t="shared" si="16"/>
        <v>3</v>
      </c>
      <c r="AB61" s="100" t="str">
        <f t="shared" si="17"/>
        <v>Y</v>
      </c>
      <c r="AC61" s="101">
        <f t="shared" si="18"/>
        <v>6.7</v>
      </c>
      <c r="AD61" s="92">
        <f t="shared" si="19"/>
        <v>3</v>
      </c>
      <c r="AE61" s="100" t="str">
        <f t="shared" si="20"/>
        <v>Y</v>
      </c>
      <c r="AF61" s="99">
        <v>29</v>
      </c>
      <c r="AG61" s="105">
        <v>15</v>
      </c>
      <c r="AH61" s="92">
        <f t="shared" si="21"/>
        <v>3</v>
      </c>
      <c r="AI61" s="100" t="str">
        <f t="shared" si="22"/>
        <v>Y</v>
      </c>
      <c r="AJ61" s="106">
        <v>14</v>
      </c>
      <c r="AK61" s="92">
        <f t="shared" si="23"/>
        <v>3</v>
      </c>
      <c r="AL61" s="100" t="str">
        <f t="shared" si="24"/>
        <v>Y</v>
      </c>
      <c r="AM61" s="107">
        <v>10</v>
      </c>
      <c r="AN61" s="91">
        <f t="shared" si="25"/>
        <v>5</v>
      </c>
      <c r="AO61" s="92">
        <f t="shared" si="26"/>
        <v>3</v>
      </c>
      <c r="AP61" s="100" t="str">
        <f t="shared" si="27"/>
        <v>Y</v>
      </c>
      <c r="AQ61" s="101">
        <f t="shared" si="28"/>
        <v>5</v>
      </c>
      <c r="AR61" s="92">
        <f t="shared" si="29"/>
        <v>3</v>
      </c>
      <c r="AS61" s="100" t="str">
        <f t="shared" si="30"/>
        <v>Y</v>
      </c>
      <c r="AT61" s="107">
        <v>26</v>
      </c>
      <c r="AU61" s="92">
        <f t="shared" si="31"/>
        <v>1</v>
      </c>
      <c r="AV61" s="100" t="str">
        <f t="shared" si="32"/>
        <v>N</v>
      </c>
      <c r="AW61" s="29"/>
      <c r="AX61" s="30"/>
      <c r="AY61" s="30"/>
      <c r="AZ61" s="31"/>
      <c r="BA61" s="10"/>
    </row>
    <row r="62" spans="1:53" s="2" customFormat="1" ht="21" customHeight="1">
      <c r="A62" s="91">
        <v>53</v>
      </c>
      <c r="B62" s="92" t="s">
        <v>153</v>
      </c>
      <c r="C62" s="93" t="s">
        <v>152</v>
      </c>
      <c r="D62" s="102">
        <v>20</v>
      </c>
      <c r="E62" s="91">
        <v>10</v>
      </c>
      <c r="F62" s="92">
        <f t="shared" si="0"/>
        <v>3</v>
      </c>
      <c r="G62" s="100" t="str">
        <f t="shared" si="1"/>
        <v>Y</v>
      </c>
      <c r="H62" s="101">
        <v>10</v>
      </c>
      <c r="I62" s="92">
        <f t="shared" si="2"/>
        <v>3</v>
      </c>
      <c r="J62" s="100" t="str">
        <f t="shared" si="3"/>
        <v>Y</v>
      </c>
      <c r="K62" s="228">
        <v>10</v>
      </c>
      <c r="L62" s="105">
        <f t="shared" si="8"/>
        <v>3.3000000000000003</v>
      </c>
      <c r="M62" s="118">
        <f t="shared" si="4"/>
        <v>3</v>
      </c>
      <c r="N62" s="119" t="str">
        <f t="shared" si="9"/>
        <v>Y</v>
      </c>
      <c r="O62" s="106">
        <f t="shared" si="5"/>
        <v>6.7</v>
      </c>
      <c r="P62" s="118">
        <f t="shared" si="6"/>
        <v>3</v>
      </c>
      <c r="Q62" s="119" t="str">
        <f t="shared" si="10"/>
        <v>Y</v>
      </c>
      <c r="R62" s="99">
        <v>23</v>
      </c>
      <c r="S62" s="105">
        <v>10</v>
      </c>
      <c r="T62" s="92">
        <f t="shared" si="11"/>
        <v>3</v>
      </c>
      <c r="U62" s="100" t="str">
        <f t="shared" si="12"/>
        <v>Y</v>
      </c>
      <c r="V62" s="106">
        <v>13</v>
      </c>
      <c r="W62" s="92">
        <f t="shared" si="13"/>
        <v>3</v>
      </c>
      <c r="X62" s="100" t="str">
        <f t="shared" si="14"/>
        <v>Y</v>
      </c>
      <c r="Y62" s="228">
        <v>10</v>
      </c>
      <c r="Z62" s="91">
        <f t="shared" si="15"/>
        <v>3.3000000000000003</v>
      </c>
      <c r="AA62" s="92">
        <f t="shared" si="16"/>
        <v>3</v>
      </c>
      <c r="AB62" s="100" t="str">
        <f t="shared" si="17"/>
        <v>Y</v>
      </c>
      <c r="AC62" s="101">
        <f t="shared" si="18"/>
        <v>6.7</v>
      </c>
      <c r="AD62" s="92">
        <f t="shared" si="19"/>
        <v>3</v>
      </c>
      <c r="AE62" s="100" t="str">
        <f t="shared" si="20"/>
        <v>Y</v>
      </c>
      <c r="AF62" s="99">
        <v>29</v>
      </c>
      <c r="AG62" s="105">
        <v>14</v>
      </c>
      <c r="AH62" s="92">
        <f t="shared" si="21"/>
        <v>3</v>
      </c>
      <c r="AI62" s="100" t="str">
        <f t="shared" si="22"/>
        <v>Y</v>
      </c>
      <c r="AJ62" s="106">
        <v>15</v>
      </c>
      <c r="AK62" s="92">
        <f t="shared" si="23"/>
        <v>3</v>
      </c>
      <c r="AL62" s="100" t="str">
        <f t="shared" si="24"/>
        <v>Y</v>
      </c>
      <c r="AM62" s="107">
        <v>10</v>
      </c>
      <c r="AN62" s="91">
        <f t="shared" si="25"/>
        <v>5</v>
      </c>
      <c r="AO62" s="92">
        <f t="shared" si="26"/>
        <v>3</v>
      </c>
      <c r="AP62" s="100" t="str">
        <f t="shared" si="27"/>
        <v>Y</v>
      </c>
      <c r="AQ62" s="101">
        <f t="shared" si="28"/>
        <v>5</v>
      </c>
      <c r="AR62" s="92">
        <f t="shared" si="29"/>
        <v>3</v>
      </c>
      <c r="AS62" s="100" t="str">
        <f t="shared" si="30"/>
        <v>Y</v>
      </c>
      <c r="AT62" s="107">
        <v>21</v>
      </c>
      <c r="AU62" s="92">
        <f t="shared" si="31"/>
        <v>0</v>
      </c>
      <c r="AV62" s="100" t="str">
        <f t="shared" si="32"/>
        <v>N</v>
      </c>
      <c r="AW62" s="29"/>
      <c r="AX62" s="30"/>
      <c r="AY62" s="30"/>
      <c r="AZ62" s="31"/>
      <c r="BA62" s="10"/>
    </row>
    <row r="63" spans="1:53" s="2" customFormat="1" ht="21" customHeight="1">
      <c r="A63" s="91">
        <v>54</v>
      </c>
      <c r="B63" s="92" t="s">
        <v>155</v>
      </c>
      <c r="C63" s="93" t="s">
        <v>154</v>
      </c>
      <c r="D63" s="102">
        <v>10</v>
      </c>
      <c r="E63" s="91">
        <v>7</v>
      </c>
      <c r="F63" s="92">
        <f t="shared" si="0"/>
        <v>3</v>
      </c>
      <c r="G63" s="100" t="str">
        <f t="shared" si="1"/>
        <v>Y</v>
      </c>
      <c r="H63" s="101">
        <v>3</v>
      </c>
      <c r="I63" s="92">
        <f t="shared" si="2"/>
        <v>0</v>
      </c>
      <c r="J63" s="100" t="str">
        <f t="shared" si="3"/>
        <v>N</v>
      </c>
      <c r="K63" s="228">
        <v>9</v>
      </c>
      <c r="L63" s="105">
        <f t="shared" si="8"/>
        <v>2.97</v>
      </c>
      <c r="M63" s="118">
        <f t="shared" si="4"/>
        <v>3</v>
      </c>
      <c r="N63" s="119" t="str">
        <f t="shared" si="9"/>
        <v>Y</v>
      </c>
      <c r="O63" s="106">
        <f t="shared" si="5"/>
        <v>6.03</v>
      </c>
      <c r="P63" s="118">
        <f t="shared" si="6"/>
        <v>3</v>
      </c>
      <c r="Q63" s="119" t="str">
        <f t="shared" si="10"/>
        <v>Y</v>
      </c>
      <c r="R63" s="99">
        <v>7</v>
      </c>
      <c r="S63" s="105">
        <v>2</v>
      </c>
      <c r="T63" s="92">
        <f t="shared" si="11"/>
        <v>0</v>
      </c>
      <c r="U63" s="100" t="str">
        <f t="shared" si="12"/>
        <v>N</v>
      </c>
      <c r="V63" s="106">
        <v>5</v>
      </c>
      <c r="W63" s="92">
        <f t="shared" si="13"/>
        <v>0</v>
      </c>
      <c r="X63" s="100" t="str">
        <f t="shared" si="14"/>
        <v>N</v>
      </c>
      <c r="Y63" s="228">
        <v>9</v>
      </c>
      <c r="Z63" s="91">
        <f t="shared" si="15"/>
        <v>2.97</v>
      </c>
      <c r="AA63" s="92">
        <f t="shared" si="16"/>
        <v>3</v>
      </c>
      <c r="AB63" s="100" t="str">
        <f t="shared" si="17"/>
        <v>Y</v>
      </c>
      <c r="AC63" s="101">
        <f t="shared" si="18"/>
        <v>6.03</v>
      </c>
      <c r="AD63" s="92">
        <f t="shared" si="19"/>
        <v>3</v>
      </c>
      <c r="AE63" s="100" t="str">
        <f t="shared" si="20"/>
        <v>Y</v>
      </c>
      <c r="AF63" s="99">
        <v>23</v>
      </c>
      <c r="AG63" s="105">
        <v>15</v>
      </c>
      <c r="AH63" s="92">
        <f t="shared" si="21"/>
        <v>3</v>
      </c>
      <c r="AI63" s="100" t="str">
        <f t="shared" si="22"/>
        <v>Y</v>
      </c>
      <c r="AJ63" s="106">
        <v>8</v>
      </c>
      <c r="AK63" s="92">
        <f t="shared" si="23"/>
        <v>3</v>
      </c>
      <c r="AL63" s="100" t="str">
        <f t="shared" si="24"/>
        <v>Y</v>
      </c>
      <c r="AM63" s="107">
        <v>9</v>
      </c>
      <c r="AN63" s="91">
        <f t="shared" si="25"/>
        <v>4.5</v>
      </c>
      <c r="AO63" s="92">
        <f t="shared" si="26"/>
        <v>3</v>
      </c>
      <c r="AP63" s="100" t="str">
        <f t="shared" si="27"/>
        <v>Y</v>
      </c>
      <c r="AQ63" s="101">
        <f t="shared" si="28"/>
        <v>4.5</v>
      </c>
      <c r="AR63" s="92">
        <f t="shared" si="29"/>
        <v>3</v>
      </c>
      <c r="AS63" s="100" t="str">
        <f t="shared" si="30"/>
        <v>Y</v>
      </c>
      <c r="AT63" s="107">
        <v>24</v>
      </c>
      <c r="AU63" s="92">
        <f t="shared" si="31"/>
        <v>1</v>
      </c>
      <c r="AV63" s="100" t="str">
        <f t="shared" si="32"/>
        <v>N</v>
      </c>
      <c r="AW63" s="29"/>
      <c r="AX63" s="30"/>
      <c r="AY63" s="30"/>
      <c r="AZ63" s="31"/>
      <c r="BA63" s="10"/>
    </row>
    <row r="64" spans="1:53" s="2" customFormat="1" ht="21" customHeight="1">
      <c r="A64" s="91">
        <v>55</v>
      </c>
      <c r="B64" s="92" t="s">
        <v>157</v>
      </c>
      <c r="C64" s="93" t="s">
        <v>156</v>
      </c>
      <c r="D64" s="102">
        <v>30</v>
      </c>
      <c r="E64" s="91">
        <v>10</v>
      </c>
      <c r="F64" s="92">
        <f t="shared" si="0"/>
        <v>3</v>
      </c>
      <c r="G64" s="100" t="str">
        <f t="shared" si="1"/>
        <v>Y</v>
      </c>
      <c r="H64" s="101">
        <v>20</v>
      </c>
      <c r="I64" s="92">
        <f t="shared" si="2"/>
        <v>3</v>
      </c>
      <c r="J64" s="100" t="str">
        <f t="shared" si="3"/>
        <v>Y</v>
      </c>
      <c r="K64" s="228">
        <v>10</v>
      </c>
      <c r="L64" s="105">
        <f t="shared" si="8"/>
        <v>3.3000000000000003</v>
      </c>
      <c r="M64" s="118">
        <f t="shared" si="4"/>
        <v>3</v>
      </c>
      <c r="N64" s="119" t="str">
        <f t="shared" si="9"/>
        <v>Y</v>
      </c>
      <c r="O64" s="106">
        <f t="shared" si="5"/>
        <v>6.7</v>
      </c>
      <c r="P64" s="118">
        <f t="shared" si="6"/>
        <v>3</v>
      </c>
      <c r="Q64" s="119" t="str">
        <f t="shared" si="10"/>
        <v>Y</v>
      </c>
      <c r="R64" s="99">
        <v>10</v>
      </c>
      <c r="S64" s="105">
        <v>1</v>
      </c>
      <c r="T64" s="92">
        <f t="shared" si="11"/>
        <v>0</v>
      </c>
      <c r="U64" s="100" t="str">
        <f t="shared" si="12"/>
        <v>N</v>
      </c>
      <c r="V64" s="106">
        <v>9</v>
      </c>
      <c r="W64" s="92">
        <f t="shared" si="13"/>
        <v>2</v>
      </c>
      <c r="X64" s="100" t="str">
        <f t="shared" si="14"/>
        <v>N</v>
      </c>
      <c r="Y64" s="228">
        <v>10</v>
      </c>
      <c r="Z64" s="91">
        <f t="shared" si="15"/>
        <v>3.3000000000000003</v>
      </c>
      <c r="AA64" s="92">
        <f t="shared" si="16"/>
        <v>3</v>
      </c>
      <c r="AB64" s="100" t="str">
        <f t="shared" si="17"/>
        <v>Y</v>
      </c>
      <c r="AC64" s="101">
        <f t="shared" si="18"/>
        <v>6.7</v>
      </c>
      <c r="AD64" s="92">
        <f t="shared" si="19"/>
        <v>3</v>
      </c>
      <c r="AE64" s="100" t="str">
        <f t="shared" si="20"/>
        <v>Y</v>
      </c>
      <c r="AF64" s="99">
        <v>30</v>
      </c>
      <c r="AG64" s="105">
        <v>15</v>
      </c>
      <c r="AH64" s="92">
        <f t="shared" si="21"/>
        <v>3</v>
      </c>
      <c r="AI64" s="100" t="str">
        <f t="shared" si="22"/>
        <v>Y</v>
      </c>
      <c r="AJ64" s="106">
        <v>15</v>
      </c>
      <c r="AK64" s="92">
        <f t="shared" si="23"/>
        <v>3</v>
      </c>
      <c r="AL64" s="100" t="str">
        <f t="shared" si="24"/>
        <v>Y</v>
      </c>
      <c r="AM64" s="107">
        <v>10</v>
      </c>
      <c r="AN64" s="91">
        <f t="shared" si="25"/>
        <v>5</v>
      </c>
      <c r="AO64" s="92">
        <f t="shared" si="26"/>
        <v>3</v>
      </c>
      <c r="AP64" s="100" t="str">
        <f t="shared" si="27"/>
        <v>Y</v>
      </c>
      <c r="AQ64" s="101">
        <f t="shared" si="28"/>
        <v>5</v>
      </c>
      <c r="AR64" s="92">
        <f t="shared" si="29"/>
        <v>3</v>
      </c>
      <c r="AS64" s="100" t="str">
        <f t="shared" si="30"/>
        <v>Y</v>
      </c>
      <c r="AT64" s="107">
        <v>29</v>
      </c>
      <c r="AU64" s="92">
        <f t="shared" si="31"/>
        <v>2</v>
      </c>
      <c r="AV64" s="100" t="str">
        <f t="shared" si="32"/>
        <v>N</v>
      </c>
      <c r="AW64" s="29"/>
      <c r="AX64" s="30"/>
      <c r="AY64" s="30"/>
      <c r="AZ64" s="31"/>
      <c r="BA64" s="10"/>
    </row>
    <row r="65" spans="1:53" s="2" customFormat="1" ht="21" customHeight="1">
      <c r="A65" s="91">
        <v>56</v>
      </c>
      <c r="B65" s="92" t="s">
        <v>159</v>
      </c>
      <c r="C65" s="93" t="s">
        <v>158</v>
      </c>
      <c r="D65" s="102">
        <v>28</v>
      </c>
      <c r="E65" s="91">
        <v>10</v>
      </c>
      <c r="F65" s="92">
        <f t="shared" si="0"/>
        <v>3</v>
      </c>
      <c r="G65" s="100" t="str">
        <f t="shared" si="1"/>
        <v>Y</v>
      </c>
      <c r="H65" s="101">
        <v>18</v>
      </c>
      <c r="I65" s="92">
        <f t="shared" si="2"/>
        <v>3</v>
      </c>
      <c r="J65" s="100" t="str">
        <f t="shared" si="3"/>
        <v>Y</v>
      </c>
      <c r="K65" s="228">
        <v>10</v>
      </c>
      <c r="L65" s="105">
        <f t="shared" si="8"/>
        <v>3.3000000000000003</v>
      </c>
      <c r="M65" s="118">
        <f t="shared" si="4"/>
        <v>3</v>
      </c>
      <c r="N65" s="119" t="str">
        <f t="shared" si="9"/>
        <v>Y</v>
      </c>
      <c r="O65" s="106">
        <f t="shared" si="5"/>
        <v>6.7</v>
      </c>
      <c r="P65" s="118">
        <f t="shared" si="6"/>
        <v>3</v>
      </c>
      <c r="Q65" s="119" t="str">
        <f t="shared" si="10"/>
        <v>Y</v>
      </c>
      <c r="R65" s="99">
        <v>26</v>
      </c>
      <c r="S65" s="105">
        <v>9</v>
      </c>
      <c r="T65" s="92">
        <f t="shared" si="11"/>
        <v>3</v>
      </c>
      <c r="U65" s="100" t="str">
        <f t="shared" si="12"/>
        <v>Y</v>
      </c>
      <c r="V65" s="106">
        <v>17</v>
      </c>
      <c r="W65" s="92">
        <f t="shared" si="13"/>
        <v>3</v>
      </c>
      <c r="X65" s="100" t="str">
        <f t="shared" si="14"/>
        <v>Y</v>
      </c>
      <c r="Y65" s="228">
        <v>10</v>
      </c>
      <c r="Z65" s="91">
        <f t="shared" si="15"/>
        <v>3.3000000000000003</v>
      </c>
      <c r="AA65" s="92">
        <f t="shared" si="16"/>
        <v>3</v>
      </c>
      <c r="AB65" s="100" t="str">
        <f t="shared" si="17"/>
        <v>Y</v>
      </c>
      <c r="AC65" s="101">
        <f t="shared" si="18"/>
        <v>6.7</v>
      </c>
      <c r="AD65" s="92">
        <f t="shared" si="19"/>
        <v>3</v>
      </c>
      <c r="AE65" s="100" t="str">
        <f t="shared" si="20"/>
        <v>Y</v>
      </c>
      <c r="AF65" s="99">
        <v>29</v>
      </c>
      <c r="AG65" s="105">
        <v>15</v>
      </c>
      <c r="AH65" s="92">
        <f t="shared" si="21"/>
        <v>3</v>
      </c>
      <c r="AI65" s="100" t="str">
        <f t="shared" si="22"/>
        <v>Y</v>
      </c>
      <c r="AJ65" s="106">
        <v>14</v>
      </c>
      <c r="AK65" s="92">
        <f t="shared" si="23"/>
        <v>3</v>
      </c>
      <c r="AL65" s="100" t="str">
        <f t="shared" si="24"/>
        <v>Y</v>
      </c>
      <c r="AM65" s="107">
        <v>10</v>
      </c>
      <c r="AN65" s="91">
        <f t="shared" si="25"/>
        <v>5</v>
      </c>
      <c r="AO65" s="92">
        <f t="shared" si="26"/>
        <v>3</v>
      </c>
      <c r="AP65" s="100" t="str">
        <f t="shared" si="27"/>
        <v>Y</v>
      </c>
      <c r="AQ65" s="101">
        <f t="shared" si="28"/>
        <v>5</v>
      </c>
      <c r="AR65" s="92">
        <f t="shared" si="29"/>
        <v>3</v>
      </c>
      <c r="AS65" s="100" t="str">
        <f t="shared" si="30"/>
        <v>Y</v>
      </c>
      <c r="AT65" s="107">
        <v>32</v>
      </c>
      <c r="AU65" s="92">
        <f t="shared" si="31"/>
        <v>3</v>
      </c>
      <c r="AV65" s="100" t="str">
        <f t="shared" si="32"/>
        <v>Y</v>
      </c>
      <c r="AW65" s="29"/>
      <c r="AX65" s="30"/>
      <c r="AY65" s="30"/>
      <c r="AZ65" s="31"/>
      <c r="BA65" s="10"/>
    </row>
    <row r="66" spans="1:53" s="2" customFormat="1" ht="21" customHeight="1">
      <c r="A66" s="91">
        <v>57</v>
      </c>
      <c r="B66" s="92" t="s">
        <v>161</v>
      </c>
      <c r="C66" s="93" t="s">
        <v>160</v>
      </c>
      <c r="D66" s="102">
        <v>23</v>
      </c>
      <c r="E66" s="91">
        <v>10</v>
      </c>
      <c r="F66" s="92">
        <f t="shared" si="0"/>
        <v>3</v>
      </c>
      <c r="G66" s="100" t="str">
        <f t="shared" si="1"/>
        <v>Y</v>
      </c>
      <c r="H66" s="101">
        <v>13</v>
      </c>
      <c r="I66" s="92">
        <f t="shared" si="2"/>
        <v>3</v>
      </c>
      <c r="J66" s="100" t="str">
        <f t="shared" si="3"/>
        <v>Y</v>
      </c>
      <c r="K66" s="228">
        <v>10</v>
      </c>
      <c r="L66" s="105">
        <f t="shared" si="8"/>
        <v>3.3000000000000003</v>
      </c>
      <c r="M66" s="118">
        <f t="shared" si="4"/>
        <v>3</v>
      </c>
      <c r="N66" s="119" t="str">
        <f t="shared" si="9"/>
        <v>Y</v>
      </c>
      <c r="O66" s="106">
        <f t="shared" si="5"/>
        <v>6.7</v>
      </c>
      <c r="P66" s="118">
        <f t="shared" si="6"/>
        <v>3</v>
      </c>
      <c r="Q66" s="119" t="str">
        <f t="shared" si="10"/>
        <v>Y</v>
      </c>
      <c r="R66" s="99">
        <v>24</v>
      </c>
      <c r="S66" s="105">
        <v>6</v>
      </c>
      <c r="T66" s="92">
        <f t="shared" si="11"/>
        <v>3</v>
      </c>
      <c r="U66" s="100" t="str">
        <f t="shared" si="12"/>
        <v>Y</v>
      </c>
      <c r="V66" s="106">
        <v>18</v>
      </c>
      <c r="W66" s="92">
        <f t="shared" si="13"/>
        <v>3</v>
      </c>
      <c r="X66" s="100" t="str">
        <f t="shared" si="14"/>
        <v>Y</v>
      </c>
      <c r="Y66" s="228">
        <v>10</v>
      </c>
      <c r="Z66" s="91">
        <f t="shared" si="15"/>
        <v>3.3000000000000003</v>
      </c>
      <c r="AA66" s="92">
        <f t="shared" si="16"/>
        <v>3</v>
      </c>
      <c r="AB66" s="100" t="str">
        <f t="shared" si="17"/>
        <v>Y</v>
      </c>
      <c r="AC66" s="101">
        <f t="shared" si="18"/>
        <v>6.7</v>
      </c>
      <c r="AD66" s="92">
        <f t="shared" si="19"/>
        <v>3</v>
      </c>
      <c r="AE66" s="100" t="str">
        <f t="shared" si="20"/>
        <v>Y</v>
      </c>
      <c r="AF66" s="99">
        <v>24</v>
      </c>
      <c r="AG66" s="105">
        <v>15</v>
      </c>
      <c r="AH66" s="92">
        <f t="shared" si="21"/>
        <v>3</v>
      </c>
      <c r="AI66" s="100" t="str">
        <f t="shared" si="22"/>
        <v>Y</v>
      </c>
      <c r="AJ66" s="106">
        <v>9</v>
      </c>
      <c r="AK66" s="92">
        <f t="shared" si="23"/>
        <v>3</v>
      </c>
      <c r="AL66" s="100" t="str">
        <f t="shared" si="24"/>
        <v>Y</v>
      </c>
      <c r="AM66" s="107">
        <v>10</v>
      </c>
      <c r="AN66" s="91">
        <f t="shared" si="25"/>
        <v>5</v>
      </c>
      <c r="AO66" s="92">
        <f t="shared" si="26"/>
        <v>3</v>
      </c>
      <c r="AP66" s="100" t="str">
        <f t="shared" si="27"/>
        <v>Y</v>
      </c>
      <c r="AQ66" s="101">
        <f t="shared" si="28"/>
        <v>5</v>
      </c>
      <c r="AR66" s="92">
        <f t="shared" si="29"/>
        <v>3</v>
      </c>
      <c r="AS66" s="100" t="str">
        <f t="shared" si="30"/>
        <v>Y</v>
      </c>
      <c r="AT66" s="107">
        <v>29</v>
      </c>
      <c r="AU66" s="92">
        <f t="shared" si="31"/>
        <v>2</v>
      </c>
      <c r="AV66" s="100" t="str">
        <f t="shared" si="32"/>
        <v>N</v>
      </c>
      <c r="AW66" s="29"/>
      <c r="AX66" s="30"/>
      <c r="AY66" s="30"/>
      <c r="AZ66" s="31"/>
      <c r="BA66" s="10"/>
    </row>
    <row r="67" spans="1:53" s="2" customFormat="1" ht="21" customHeight="1">
      <c r="A67" s="91">
        <v>58</v>
      </c>
      <c r="B67" s="92" t="s">
        <v>163</v>
      </c>
      <c r="C67" s="93" t="s">
        <v>162</v>
      </c>
      <c r="D67" s="102">
        <v>28</v>
      </c>
      <c r="E67" s="91">
        <v>10</v>
      </c>
      <c r="F67" s="92">
        <f t="shared" si="0"/>
        <v>3</v>
      </c>
      <c r="G67" s="100" t="str">
        <f t="shared" si="1"/>
        <v>Y</v>
      </c>
      <c r="H67" s="101">
        <v>18</v>
      </c>
      <c r="I67" s="92">
        <f t="shared" si="2"/>
        <v>3</v>
      </c>
      <c r="J67" s="100" t="str">
        <f t="shared" si="3"/>
        <v>Y</v>
      </c>
      <c r="K67" s="228">
        <v>10</v>
      </c>
      <c r="L67" s="105">
        <f t="shared" si="8"/>
        <v>3.3000000000000003</v>
      </c>
      <c r="M67" s="118">
        <f t="shared" si="4"/>
        <v>3</v>
      </c>
      <c r="N67" s="119" t="str">
        <f t="shared" si="9"/>
        <v>Y</v>
      </c>
      <c r="O67" s="106">
        <f t="shared" si="5"/>
        <v>6.7</v>
      </c>
      <c r="P67" s="118">
        <f t="shared" si="6"/>
        <v>3</v>
      </c>
      <c r="Q67" s="119" t="str">
        <f t="shared" si="10"/>
        <v>Y</v>
      </c>
      <c r="R67" s="99">
        <v>23</v>
      </c>
      <c r="S67" s="105">
        <v>10</v>
      </c>
      <c r="T67" s="92">
        <f t="shared" si="11"/>
        <v>3</v>
      </c>
      <c r="U67" s="100" t="str">
        <f t="shared" si="12"/>
        <v>Y</v>
      </c>
      <c r="V67" s="106">
        <v>13</v>
      </c>
      <c r="W67" s="92">
        <f t="shared" si="13"/>
        <v>3</v>
      </c>
      <c r="X67" s="100" t="str">
        <f t="shared" si="14"/>
        <v>Y</v>
      </c>
      <c r="Y67" s="228">
        <v>10</v>
      </c>
      <c r="Z67" s="91">
        <f t="shared" si="15"/>
        <v>3.3000000000000003</v>
      </c>
      <c r="AA67" s="92">
        <f t="shared" si="16"/>
        <v>3</v>
      </c>
      <c r="AB67" s="100" t="str">
        <f t="shared" si="17"/>
        <v>Y</v>
      </c>
      <c r="AC67" s="101">
        <f t="shared" si="18"/>
        <v>6.7</v>
      </c>
      <c r="AD67" s="92">
        <f t="shared" si="19"/>
        <v>3</v>
      </c>
      <c r="AE67" s="100" t="str">
        <f t="shared" si="20"/>
        <v>Y</v>
      </c>
      <c r="AF67" s="99">
        <v>20</v>
      </c>
      <c r="AG67" s="105">
        <v>12</v>
      </c>
      <c r="AH67" s="92">
        <f t="shared" si="21"/>
        <v>3</v>
      </c>
      <c r="AI67" s="100" t="str">
        <f t="shared" si="22"/>
        <v>Y</v>
      </c>
      <c r="AJ67" s="106">
        <v>8</v>
      </c>
      <c r="AK67" s="92">
        <f t="shared" si="23"/>
        <v>3</v>
      </c>
      <c r="AL67" s="100" t="str">
        <f t="shared" si="24"/>
        <v>Y</v>
      </c>
      <c r="AM67" s="107">
        <v>10</v>
      </c>
      <c r="AN67" s="91">
        <f t="shared" si="25"/>
        <v>5</v>
      </c>
      <c r="AO67" s="92">
        <f t="shared" si="26"/>
        <v>3</v>
      </c>
      <c r="AP67" s="100" t="str">
        <f t="shared" si="27"/>
        <v>Y</v>
      </c>
      <c r="AQ67" s="101">
        <f t="shared" si="28"/>
        <v>5</v>
      </c>
      <c r="AR67" s="92">
        <f t="shared" si="29"/>
        <v>3</v>
      </c>
      <c r="AS67" s="100" t="str">
        <f t="shared" si="30"/>
        <v>Y</v>
      </c>
      <c r="AT67" s="107">
        <v>26</v>
      </c>
      <c r="AU67" s="92">
        <f t="shared" si="31"/>
        <v>1</v>
      </c>
      <c r="AV67" s="100" t="str">
        <f t="shared" si="32"/>
        <v>N</v>
      </c>
      <c r="AW67" s="29"/>
      <c r="AX67" s="30"/>
      <c r="AY67" s="30"/>
      <c r="AZ67" s="31"/>
      <c r="BA67" s="10"/>
    </row>
    <row r="68" spans="1:53" s="2" customFormat="1" ht="21" customHeight="1">
      <c r="A68" s="91">
        <v>59</v>
      </c>
      <c r="B68" s="92" t="s">
        <v>165</v>
      </c>
      <c r="C68" s="93" t="s">
        <v>164</v>
      </c>
      <c r="D68" s="102">
        <v>24</v>
      </c>
      <c r="E68" s="91">
        <v>10</v>
      </c>
      <c r="F68" s="92">
        <f t="shared" si="0"/>
        <v>3</v>
      </c>
      <c r="G68" s="100" t="str">
        <f t="shared" si="1"/>
        <v>Y</v>
      </c>
      <c r="H68" s="101">
        <v>14</v>
      </c>
      <c r="I68" s="92">
        <f t="shared" si="2"/>
        <v>3</v>
      </c>
      <c r="J68" s="100" t="str">
        <f t="shared" si="3"/>
        <v>Y</v>
      </c>
      <c r="K68" s="228">
        <v>9</v>
      </c>
      <c r="L68" s="105">
        <f t="shared" si="8"/>
        <v>2.97</v>
      </c>
      <c r="M68" s="118">
        <f t="shared" si="4"/>
        <v>3</v>
      </c>
      <c r="N68" s="119" t="str">
        <f t="shared" si="9"/>
        <v>Y</v>
      </c>
      <c r="O68" s="106">
        <f t="shared" si="5"/>
        <v>6.03</v>
      </c>
      <c r="P68" s="118">
        <f t="shared" si="6"/>
        <v>3</v>
      </c>
      <c r="Q68" s="119" t="str">
        <f t="shared" si="10"/>
        <v>Y</v>
      </c>
      <c r="R68" s="99">
        <v>12</v>
      </c>
      <c r="S68" s="105">
        <v>6</v>
      </c>
      <c r="T68" s="92">
        <f t="shared" si="11"/>
        <v>3</v>
      </c>
      <c r="U68" s="100" t="str">
        <f t="shared" si="12"/>
        <v>Y</v>
      </c>
      <c r="V68" s="106">
        <v>6</v>
      </c>
      <c r="W68" s="92">
        <f t="shared" si="13"/>
        <v>0</v>
      </c>
      <c r="X68" s="100" t="str">
        <f t="shared" si="14"/>
        <v>N</v>
      </c>
      <c r="Y68" s="228">
        <v>9</v>
      </c>
      <c r="Z68" s="91">
        <f t="shared" si="15"/>
        <v>2.97</v>
      </c>
      <c r="AA68" s="92">
        <f t="shared" si="16"/>
        <v>3</v>
      </c>
      <c r="AB68" s="100" t="str">
        <f t="shared" si="17"/>
        <v>Y</v>
      </c>
      <c r="AC68" s="101">
        <f t="shared" si="18"/>
        <v>6.03</v>
      </c>
      <c r="AD68" s="92">
        <f t="shared" si="19"/>
        <v>3</v>
      </c>
      <c r="AE68" s="100" t="str">
        <f t="shared" si="20"/>
        <v>Y</v>
      </c>
      <c r="AF68" s="99">
        <v>4</v>
      </c>
      <c r="AG68" s="105">
        <v>1</v>
      </c>
      <c r="AH68" s="92">
        <f t="shared" si="21"/>
        <v>0</v>
      </c>
      <c r="AI68" s="100" t="str">
        <f t="shared" si="22"/>
        <v>N</v>
      </c>
      <c r="AJ68" s="106">
        <v>3</v>
      </c>
      <c r="AK68" s="92">
        <f t="shared" si="23"/>
        <v>0</v>
      </c>
      <c r="AL68" s="100" t="str">
        <f t="shared" si="24"/>
        <v>N</v>
      </c>
      <c r="AM68" s="107">
        <v>9</v>
      </c>
      <c r="AN68" s="91">
        <f t="shared" si="25"/>
        <v>4.5</v>
      </c>
      <c r="AO68" s="92">
        <f t="shared" si="26"/>
        <v>3</v>
      </c>
      <c r="AP68" s="100" t="str">
        <f t="shared" si="27"/>
        <v>Y</v>
      </c>
      <c r="AQ68" s="101">
        <f t="shared" si="28"/>
        <v>4.5</v>
      </c>
      <c r="AR68" s="92">
        <f t="shared" si="29"/>
        <v>3</v>
      </c>
      <c r="AS68" s="100" t="str">
        <f t="shared" si="30"/>
        <v>Y</v>
      </c>
      <c r="AT68" s="107">
        <v>28</v>
      </c>
      <c r="AU68" s="92">
        <f t="shared" si="31"/>
        <v>2</v>
      </c>
      <c r="AV68" s="100" t="str">
        <f t="shared" si="32"/>
        <v>N</v>
      </c>
      <c r="AW68" s="29"/>
      <c r="AX68" s="30"/>
      <c r="AY68" s="30"/>
      <c r="AZ68" s="31"/>
      <c r="BA68" s="10"/>
    </row>
    <row r="69" spans="1:53" s="2" customFormat="1" ht="21" customHeight="1">
      <c r="A69" s="91">
        <v>60</v>
      </c>
      <c r="B69" s="92" t="s">
        <v>167</v>
      </c>
      <c r="C69" s="93" t="s">
        <v>166</v>
      </c>
      <c r="D69" s="102">
        <v>20</v>
      </c>
      <c r="E69" s="91">
        <v>10</v>
      </c>
      <c r="F69" s="92">
        <f t="shared" si="0"/>
        <v>3</v>
      </c>
      <c r="G69" s="100" t="str">
        <f t="shared" si="1"/>
        <v>Y</v>
      </c>
      <c r="H69" s="101">
        <v>10</v>
      </c>
      <c r="I69" s="92">
        <f t="shared" si="2"/>
        <v>3</v>
      </c>
      <c r="J69" s="100" t="str">
        <f t="shared" si="3"/>
        <v>Y</v>
      </c>
      <c r="K69" s="228">
        <v>10</v>
      </c>
      <c r="L69" s="105">
        <f t="shared" si="8"/>
        <v>3.3000000000000003</v>
      </c>
      <c r="M69" s="118">
        <f t="shared" si="4"/>
        <v>3</v>
      </c>
      <c r="N69" s="119" t="str">
        <f t="shared" si="9"/>
        <v>Y</v>
      </c>
      <c r="O69" s="106">
        <f t="shared" si="5"/>
        <v>6.7</v>
      </c>
      <c r="P69" s="118">
        <f t="shared" si="6"/>
        <v>3</v>
      </c>
      <c r="Q69" s="119" t="str">
        <f t="shared" si="10"/>
        <v>Y</v>
      </c>
      <c r="R69" s="99">
        <v>11</v>
      </c>
      <c r="S69" s="105">
        <v>4</v>
      </c>
      <c r="T69" s="92">
        <f t="shared" si="11"/>
        <v>1</v>
      </c>
      <c r="U69" s="100" t="str">
        <f t="shared" si="12"/>
        <v>N</v>
      </c>
      <c r="V69" s="106">
        <v>7</v>
      </c>
      <c r="W69" s="92">
        <f t="shared" si="13"/>
        <v>0</v>
      </c>
      <c r="X69" s="100" t="str">
        <f t="shared" si="14"/>
        <v>N</v>
      </c>
      <c r="Y69" s="228">
        <v>10</v>
      </c>
      <c r="Z69" s="91">
        <f t="shared" si="15"/>
        <v>3.3000000000000003</v>
      </c>
      <c r="AA69" s="92">
        <f t="shared" si="16"/>
        <v>3</v>
      </c>
      <c r="AB69" s="100" t="str">
        <f t="shared" si="17"/>
        <v>Y</v>
      </c>
      <c r="AC69" s="101">
        <f t="shared" si="18"/>
        <v>6.7</v>
      </c>
      <c r="AD69" s="92">
        <f t="shared" si="19"/>
        <v>3</v>
      </c>
      <c r="AE69" s="100" t="str">
        <f t="shared" si="20"/>
        <v>Y</v>
      </c>
      <c r="AF69" s="99">
        <v>22</v>
      </c>
      <c r="AG69" s="105">
        <v>12</v>
      </c>
      <c r="AH69" s="92">
        <f t="shared" si="21"/>
        <v>3</v>
      </c>
      <c r="AI69" s="100" t="str">
        <f t="shared" si="22"/>
        <v>Y</v>
      </c>
      <c r="AJ69" s="106">
        <v>10</v>
      </c>
      <c r="AK69" s="92">
        <f t="shared" si="23"/>
        <v>3</v>
      </c>
      <c r="AL69" s="100" t="str">
        <f t="shared" si="24"/>
        <v>Y</v>
      </c>
      <c r="AM69" s="107">
        <v>10</v>
      </c>
      <c r="AN69" s="91">
        <f t="shared" si="25"/>
        <v>5</v>
      </c>
      <c r="AO69" s="92">
        <f t="shared" si="26"/>
        <v>3</v>
      </c>
      <c r="AP69" s="100" t="str">
        <f t="shared" si="27"/>
        <v>Y</v>
      </c>
      <c r="AQ69" s="101">
        <f t="shared" si="28"/>
        <v>5</v>
      </c>
      <c r="AR69" s="92">
        <f t="shared" si="29"/>
        <v>3</v>
      </c>
      <c r="AS69" s="100" t="str">
        <f t="shared" si="30"/>
        <v>Y</v>
      </c>
      <c r="AT69" s="107">
        <v>29</v>
      </c>
      <c r="AU69" s="92">
        <f t="shared" si="31"/>
        <v>2</v>
      </c>
      <c r="AV69" s="100" t="str">
        <f t="shared" si="32"/>
        <v>N</v>
      </c>
      <c r="AW69" s="29"/>
      <c r="AX69" s="30"/>
      <c r="AY69" s="30"/>
      <c r="AZ69" s="31"/>
      <c r="BA69" s="10"/>
    </row>
    <row r="70" spans="1:53" s="2" customFormat="1" ht="21" customHeight="1">
      <c r="A70" s="91">
        <v>61</v>
      </c>
      <c r="B70" s="92" t="s">
        <v>169</v>
      </c>
      <c r="C70" s="93" t="s">
        <v>168</v>
      </c>
      <c r="D70" s="102">
        <v>27</v>
      </c>
      <c r="E70" s="91">
        <v>10</v>
      </c>
      <c r="F70" s="92">
        <f t="shared" si="0"/>
        <v>3</v>
      </c>
      <c r="G70" s="100" t="str">
        <f t="shared" si="1"/>
        <v>Y</v>
      </c>
      <c r="H70" s="101">
        <v>17</v>
      </c>
      <c r="I70" s="92">
        <f t="shared" si="2"/>
        <v>3</v>
      </c>
      <c r="J70" s="100" t="str">
        <f t="shared" si="3"/>
        <v>Y</v>
      </c>
      <c r="K70" s="228">
        <v>9</v>
      </c>
      <c r="L70" s="105">
        <f t="shared" si="8"/>
        <v>2.97</v>
      </c>
      <c r="M70" s="118">
        <f t="shared" si="4"/>
        <v>3</v>
      </c>
      <c r="N70" s="119" t="str">
        <f t="shared" si="9"/>
        <v>Y</v>
      </c>
      <c r="O70" s="106">
        <f t="shared" si="5"/>
        <v>6.03</v>
      </c>
      <c r="P70" s="118">
        <f t="shared" si="6"/>
        <v>3</v>
      </c>
      <c r="Q70" s="119" t="str">
        <f t="shared" si="10"/>
        <v>Y</v>
      </c>
      <c r="R70" s="99">
        <v>13</v>
      </c>
      <c r="S70" s="105">
        <v>6</v>
      </c>
      <c r="T70" s="92">
        <f t="shared" si="11"/>
        <v>3</v>
      </c>
      <c r="U70" s="100" t="str">
        <f t="shared" si="12"/>
        <v>Y</v>
      </c>
      <c r="V70" s="106">
        <v>7</v>
      </c>
      <c r="W70" s="92">
        <f t="shared" si="13"/>
        <v>0</v>
      </c>
      <c r="X70" s="100" t="str">
        <f t="shared" si="14"/>
        <v>N</v>
      </c>
      <c r="Y70" s="228">
        <v>9</v>
      </c>
      <c r="Z70" s="91">
        <f t="shared" si="15"/>
        <v>2.97</v>
      </c>
      <c r="AA70" s="92">
        <f t="shared" si="16"/>
        <v>3</v>
      </c>
      <c r="AB70" s="100" t="str">
        <f t="shared" si="17"/>
        <v>Y</v>
      </c>
      <c r="AC70" s="101">
        <f t="shared" si="18"/>
        <v>6.03</v>
      </c>
      <c r="AD70" s="92">
        <f t="shared" si="19"/>
        <v>3</v>
      </c>
      <c r="AE70" s="100" t="str">
        <f t="shared" si="20"/>
        <v>Y</v>
      </c>
      <c r="AF70" s="99">
        <v>28</v>
      </c>
      <c r="AG70" s="105">
        <v>15</v>
      </c>
      <c r="AH70" s="92">
        <f t="shared" si="21"/>
        <v>3</v>
      </c>
      <c r="AI70" s="100" t="str">
        <f t="shared" si="22"/>
        <v>Y</v>
      </c>
      <c r="AJ70" s="106">
        <v>13</v>
      </c>
      <c r="AK70" s="92">
        <f t="shared" si="23"/>
        <v>3</v>
      </c>
      <c r="AL70" s="100" t="str">
        <f t="shared" si="24"/>
        <v>Y</v>
      </c>
      <c r="AM70" s="107">
        <v>9</v>
      </c>
      <c r="AN70" s="91">
        <f t="shared" si="25"/>
        <v>4.5</v>
      </c>
      <c r="AO70" s="92">
        <f t="shared" si="26"/>
        <v>3</v>
      </c>
      <c r="AP70" s="100" t="str">
        <f t="shared" si="27"/>
        <v>Y</v>
      </c>
      <c r="AQ70" s="101">
        <f t="shared" si="28"/>
        <v>4.5</v>
      </c>
      <c r="AR70" s="92">
        <f t="shared" si="29"/>
        <v>3</v>
      </c>
      <c r="AS70" s="100" t="str">
        <f t="shared" si="30"/>
        <v>Y</v>
      </c>
      <c r="AT70" s="107">
        <v>31</v>
      </c>
      <c r="AU70" s="92">
        <f t="shared" si="31"/>
        <v>3</v>
      </c>
      <c r="AV70" s="100" t="str">
        <f t="shared" si="32"/>
        <v>Y</v>
      </c>
      <c r="AW70" s="29"/>
      <c r="AX70" s="30"/>
      <c r="AY70" s="30"/>
      <c r="AZ70" s="31"/>
      <c r="BA70" s="10"/>
    </row>
    <row r="71" spans="1:53" s="2" customFormat="1" ht="21" customHeight="1">
      <c r="A71" s="91">
        <v>62</v>
      </c>
      <c r="B71" s="92" t="s">
        <v>171</v>
      </c>
      <c r="C71" s="93" t="s">
        <v>170</v>
      </c>
      <c r="D71" s="102">
        <v>24</v>
      </c>
      <c r="E71" s="91">
        <v>10</v>
      </c>
      <c r="F71" s="92">
        <f t="shared" si="0"/>
        <v>3</v>
      </c>
      <c r="G71" s="100" t="str">
        <f t="shared" si="1"/>
        <v>Y</v>
      </c>
      <c r="H71" s="101">
        <v>14</v>
      </c>
      <c r="I71" s="92">
        <f t="shared" si="2"/>
        <v>3</v>
      </c>
      <c r="J71" s="100" t="str">
        <f t="shared" si="3"/>
        <v>Y</v>
      </c>
      <c r="K71" s="228">
        <v>10</v>
      </c>
      <c r="L71" s="105">
        <f t="shared" si="8"/>
        <v>3.3000000000000003</v>
      </c>
      <c r="M71" s="118">
        <f t="shared" si="4"/>
        <v>3</v>
      </c>
      <c r="N71" s="119" t="str">
        <f t="shared" si="9"/>
        <v>Y</v>
      </c>
      <c r="O71" s="106">
        <f t="shared" si="5"/>
        <v>6.7</v>
      </c>
      <c r="P71" s="118">
        <f t="shared" si="6"/>
        <v>3</v>
      </c>
      <c r="Q71" s="119" t="str">
        <f t="shared" si="10"/>
        <v>Y</v>
      </c>
      <c r="R71" s="99">
        <v>17</v>
      </c>
      <c r="S71" s="105">
        <v>3</v>
      </c>
      <c r="T71" s="92">
        <f t="shared" si="11"/>
        <v>0</v>
      </c>
      <c r="U71" s="100" t="str">
        <f t="shared" si="12"/>
        <v>N</v>
      </c>
      <c r="V71" s="106">
        <v>14</v>
      </c>
      <c r="W71" s="92">
        <f t="shared" si="13"/>
        <v>3</v>
      </c>
      <c r="X71" s="100" t="str">
        <f t="shared" si="14"/>
        <v>Y</v>
      </c>
      <c r="Y71" s="228">
        <v>10</v>
      </c>
      <c r="Z71" s="91">
        <f t="shared" si="15"/>
        <v>3.3000000000000003</v>
      </c>
      <c r="AA71" s="92">
        <f t="shared" si="16"/>
        <v>3</v>
      </c>
      <c r="AB71" s="100" t="str">
        <f t="shared" si="17"/>
        <v>Y</v>
      </c>
      <c r="AC71" s="101">
        <f t="shared" si="18"/>
        <v>6.7</v>
      </c>
      <c r="AD71" s="92">
        <f t="shared" si="19"/>
        <v>3</v>
      </c>
      <c r="AE71" s="100" t="str">
        <f t="shared" si="20"/>
        <v>Y</v>
      </c>
      <c r="AF71" s="99">
        <v>28</v>
      </c>
      <c r="AG71" s="105">
        <v>14</v>
      </c>
      <c r="AH71" s="92">
        <f t="shared" si="21"/>
        <v>3</v>
      </c>
      <c r="AI71" s="100" t="str">
        <f t="shared" si="22"/>
        <v>Y</v>
      </c>
      <c r="AJ71" s="106">
        <v>14</v>
      </c>
      <c r="AK71" s="92">
        <f t="shared" si="23"/>
        <v>3</v>
      </c>
      <c r="AL71" s="100" t="str">
        <f t="shared" si="24"/>
        <v>Y</v>
      </c>
      <c r="AM71" s="107">
        <v>10</v>
      </c>
      <c r="AN71" s="91">
        <f t="shared" si="25"/>
        <v>5</v>
      </c>
      <c r="AO71" s="92">
        <f t="shared" si="26"/>
        <v>3</v>
      </c>
      <c r="AP71" s="100" t="str">
        <f t="shared" si="27"/>
        <v>Y</v>
      </c>
      <c r="AQ71" s="101">
        <f t="shared" si="28"/>
        <v>5</v>
      </c>
      <c r="AR71" s="92">
        <f t="shared" si="29"/>
        <v>3</v>
      </c>
      <c r="AS71" s="100" t="str">
        <f t="shared" si="30"/>
        <v>Y</v>
      </c>
      <c r="AT71" s="107">
        <v>0</v>
      </c>
      <c r="AU71" s="92">
        <f t="shared" si="31"/>
        <v>0</v>
      </c>
      <c r="AV71" s="100" t="str">
        <f t="shared" si="32"/>
        <v>N</v>
      </c>
      <c r="AW71" s="29"/>
      <c r="AX71" s="30"/>
      <c r="AY71" s="30"/>
      <c r="AZ71" s="31"/>
      <c r="BA71" s="10"/>
    </row>
    <row r="72" spans="1:53" s="2" customFormat="1" ht="21" customHeight="1">
      <c r="A72" s="91">
        <v>63</v>
      </c>
      <c r="B72" s="92" t="s">
        <v>173</v>
      </c>
      <c r="C72" s="93" t="s">
        <v>172</v>
      </c>
      <c r="D72" s="102">
        <v>23</v>
      </c>
      <c r="E72" s="91">
        <v>10</v>
      </c>
      <c r="F72" s="92">
        <f t="shared" si="0"/>
        <v>3</v>
      </c>
      <c r="G72" s="100" t="str">
        <f t="shared" si="1"/>
        <v>Y</v>
      </c>
      <c r="H72" s="101">
        <v>13</v>
      </c>
      <c r="I72" s="92">
        <f t="shared" si="2"/>
        <v>3</v>
      </c>
      <c r="J72" s="100" t="str">
        <f t="shared" si="3"/>
        <v>Y</v>
      </c>
      <c r="K72" s="228">
        <v>10</v>
      </c>
      <c r="L72" s="105">
        <f t="shared" si="8"/>
        <v>3.3000000000000003</v>
      </c>
      <c r="M72" s="118">
        <f t="shared" si="4"/>
        <v>3</v>
      </c>
      <c r="N72" s="119" t="str">
        <f t="shared" si="9"/>
        <v>Y</v>
      </c>
      <c r="O72" s="106">
        <f t="shared" si="5"/>
        <v>6.7</v>
      </c>
      <c r="P72" s="118">
        <f t="shared" si="6"/>
        <v>3</v>
      </c>
      <c r="Q72" s="119" t="str">
        <f t="shared" si="10"/>
        <v>Y</v>
      </c>
      <c r="R72" s="99">
        <v>28</v>
      </c>
      <c r="S72" s="105">
        <v>10</v>
      </c>
      <c r="T72" s="92">
        <f t="shared" si="11"/>
        <v>3</v>
      </c>
      <c r="U72" s="100" t="str">
        <f t="shared" si="12"/>
        <v>Y</v>
      </c>
      <c r="V72" s="106">
        <v>18</v>
      </c>
      <c r="W72" s="92">
        <f t="shared" si="13"/>
        <v>3</v>
      </c>
      <c r="X72" s="100" t="str">
        <f t="shared" si="14"/>
        <v>Y</v>
      </c>
      <c r="Y72" s="228">
        <v>10</v>
      </c>
      <c r="Z72" s="91">
        <f t="shared" si="15"/>
        <v>3.3000000000000003</v>
      </c>
      <c r="AA72" s="92">
        <f t="shared" si="16"/>
        <v>3</v>
      </c>
      <c r="AB72" s="100" t="str">
        <f t="shared" si="17"/>
        <v>Y</v>
      </c>
      <c r="AC72" s="101">
        <f t="shared" si="18"/>
        <v>6.7</v>
      </c>
      <c r="AD72" s="92">
        <f t="shared" si="19"/>
        <v>3</v>
      </c>
      <c r="AE72" s="100" t="str">
        <f t="shared" si="20"/>
        <v>Y</v>
      </c>
      <c r="AF72" s="99">
        <v>29</v>
      </c>
      <c r="AG72" s="105">
        <v>15</v>
      </c>
      <c r="AH72" s="92">
        <f t="shared" si="21"/>
        <v>3</v>
      </c>
      <c r="AI72" s="100" t="str">
        <f t="shared" si="22"/>
        <v>Y</v>
      </c>
      <c r="AJ72" s="106">
        <v>14</v>
      </c>
      <c r="AK72" s="92">
        <f t="shared" si="23"/>
        <v>3</v>
      </c>
      <c r="AL72" s="100" t="str">
        <f t="shared" si="24"/>
        <v>Y</v>
      </c>
      <c r="AM72" s="107">
        <v>10</v>
      </c>
      <c r="AN72" s="91">
        <f t="shared" si="25"/>
        <v>5</v>
      </c>
      <c r="AO72" s="92">
        <f t="shared" si="26"/>
        <v>3</v>
      </c>
      <c r="AP72" s="100" t="str">
        <f t="shared" si="27"/>
        <v>Y</v>
      </c>
      <c r="AQ72" s="101">
        <f t="shared" si="28"/>
        <v>5</v>
      </c>
      <c r="AR72" s="92">
        <f t="shared" si="29"/>
        <v>3</v>
      </c>
      <c r="AS72" s="100" t="str">
        <f t="shared" si="30"/>
        <v>Y</v>
      </c>
      <c r="AT72" s="107">
        <v>29</v>
      </c>
      <c r="AU72" s="92">
        <f t="shared" si="31"/>
        <v>2</v>
      </c>
      <c r="AV72" s="100" t="str">
        <f t="shared" si="32"/>
        <v>N</v>
      </c>
      <c r="AW72" s="29"/>
      <c r="AX72" s="30"/>
      <c r="AY72" s="30"/>
      <c r="AZ72" s="31"/>
      <c r="BA72" s="10"/>
    </row>
    <row r="73" spans="1:53" s="2" customFormat="1" ht="21" customHeight="1">
      <c r="A73" s="91">
        <v>64</v>
      </c>
      <c r="B73" s="92" t="s">
        <v>175</v>
      </c>
      <c r="C73" s="93" t="s">
        <v>174</v>
      </c>
      <c r="D73" s="102">
        <v>14</v>
      </c>
      <c r="E73" s="91">
        <v>9</v>
      </c>
      <c r="F73" s="92">
        <f t="shared" si="0"/>
        <v>3</v>
      </c>
      <c r="G73" s="100" t="str">
        <f t="shared" si="1"/>
        <v>Y</v>
      </c>
      <c r="H73" s="101">
        <v>5</v>
      </c>
      <c r="I73" s="92">
        <f t="shared" si="2"/>
        <v>0</v>
      </c>
      <c r="J73" s="100" t="str">
        <f t="shared" si="3"/>
        <v>N</v>
      </c>
      <c r="K73" s="228">
        <v>10</v>
      </c>
      <c r="L73" s="105">
        <f t="shared" si="8"/>
        <v>3.3000000000000003</v>
      </c>
      <c r="M73" s="118">
        <f t="shared" si="4"/>
        <v>3</v>
      </c>
      <c r="N73" s="119" t="str">
        <f t="shared" si="9"/>
        <v>Y</v>
      </c>
      <c r="O73" s="106">
        <f t="shared" si="5"/>
        <v>6.7</v>
      </c>
      <c r="P73" s="118">
        <f t="shared" si="6"/>
        <v>3</v>
      </c>
      <c r="Q73" s="119" t="str">
        <f t="shared" si="10"/>
        <v>Y</v>
      </c>
      <c r="R73" s="99">
        <v>15</v>
      </c>
      <c r="S73" s="105">
        <v>10</v>
      </c>
      <c r="T73" s="92">
        <f t="shared" si="11"/>
        <v>3</v>
      </c>
      <c r="U73" s="100" t="str">
        <f t="shared" si="12"/>
        <v>Y</v>
      </c>
      <c r="V73" s="106">
        <v>5</v>
      </c>
      <c r="W73" s="92">
        <f t="shared" si="13"/>
        <v>0</v>
      </c>
      <c r="X73" s="100" t="str">
        <f t="shared" si="14"/>
        <v>N</v>
      </c>
      <c r="Y73" s="228">
        <v>10</v>
      </c>
      <c r="Z73" s="91">
        <f t="shared" si="15"/>
        <v>3.3000000000000003</v>
      </c>
      <c r="AA73" s="92">
        <f t="shared" si="16"/>
        <v>3</v>
      </c>
      <c r="AB73" s="100" t="str">
        <f t="shared" si="17"/>
        <v>Y</v>
      </c>
      <c r="AC73" s="101">
        <f t="shared" si="18"/>
        <v>6.7</v>
      </c>
      <c r="AD73" s="92">
        <f t="shared" si="19"/>
        <v>3</v>
      </c>
      <c r="AE73" s="100" t="str">
        <f t="shared" si="20"/>
        <v>Y</v>
      </c>
      <c r="AF73" s="99">
        <v>13</v>
      </c>
      <c r="AG73" s="105">
        <v>10</v>
      </c>
      <c r="AH73" s="92">
        <f t="shared" si="21"/>
        <v>3</v>
      </c>
      <c r="AI73" s="100" t="str">
        <f t="shared" si="22"/>
        <v>Y</v>
      </c>
      <c r="AJ73" s="106">
        <v>3</v>
      </c>
      <c r="AK73" s="92">
        <f t="shared" si="23"/>
        <v>0</v>
      </c>
      <c r="AL73" s="100" t="str">
        <f t="shared" si="24"/>
        <v>N</v>
      </c>
      <c r="AM73" s="107">
        <v>10</v>
      </c>
      <c r="AN73" s="91">
        <f t="shared" si="25"/>
        <v>5</v>
      </c>
      <c r="AO73" s="92">
        <f t="shared" si="26"/>
        <v>3</v>
      </c>
      <c r="AP73" s="100" t="str">
        <f t="shared" si="27"/>
        <v>Y</v>
      </c>
      <c r="AQ73" s="101">
        <f t="shared" si="28"/>
        <v>5</v>
      </c>
      <c r="AR73" s="92">
        <f t="shared" si="29"/>
        <v>3</v>
      </c>
      <c r="AS73" s="100" t="str">
        <f t="shared" si="30"/>
        <v>Y</v>
      </c>
      <c r="AT73" s="107">
        <v>23</v>
      </c>
      <c r="AU73" s="92">
        <f t="shared" si="31"/>
        <v>0</v>
      </c>
      <c r="AV73" s="100" t="str">
        <f t="shared" si="32"/>
        <v>N</v>
      </c>
      <c r="AW73" s="29"/>
      <c r="AX73" s="30"/>
      <c r="AY73" s="30"/>
      <c r="AZ73" s="31"/>
      <c r="BA73" s="10"/>
    </row>
    <row r="74" spans="1:53" s="2" customFormat="1" ht="21" customHeight="1">
      <c r="A74" s="91">
        <v>65</v>
      </c>
      <c r="B74" s="92" t="s">
        <v>177</v>
      </c>
      <c r="C74" s="93" t="s">
        <v>176</v>
      </c>
      <c r="D74" s="102">
        <v>11</v>
      </c>
      <c r="E74" s="91">
        <v>8</v>
      </c>
      <c r="F74" s="92">
        <f aca="true" t="shared" si="33" ref="F74:F97">IF(E74="AB","NA",IF(E74="NA","NA",IF(E74&gt;=5,3,IF(E74&gt;=4.5,2,IF(E74&gt;=4,1,0)))))</f>
        <v>3</v>
      </c>
      <c r="G74" s="100" t="str">
        <f aca="true" t="shared" si="34" ref="G74:G97">IF(F74="NA","NA",IF(F74=3,"Y","N"))</f>
        <v>Y</v>
      </c>
      <c r="H74" s="101">
        <v>3</v>
      </c>
      <c r="I74" s="92">
        <f aca="true" t="shared" si="35" ref="I74:I97">IF(H74="AB","NA",IF(H74="NA","NA",IF(H74&gt;=10,3,IF(H74&gt;=9,2,IF(H74&gt;=8,1,0)))))</f>
        <v>0</v>
      </c>
      <c r="J74" s="100" t="str">
        <f aca="true" t="shared" si="36" ref="J74:J97">IF(I74="NA","NA",IF(I74=3,"Y","N"))</f>
        <v>N</v>
      </c>
      <c r="K74" s="228">
        <v>0</v>
      </c>
      <c r="L74" s="105">
        <f t="shared" si="8"/>
        <v>0</v>
      </c>
      <c r="M74" s="118">
        <f aca="true" t="shared" si="37" ref="M74:M97">IF(L74="AB","NA",IF(L74="NA","NA",IF(L74&gt;=1.665,3,IF(L74&gt;=1.498,2,IF(L74&gt;=1.332,1,0)))))</f>
        <v>0</v>
      </c>
      <c r="N74" s="119" t="str">
        <f t="shared" si="9"/>
        <v>N</v>
      </c>
      <c r="O74" s="106">
        <f aca="true" t="shared" si="38" ref="O74:O97">K74*0.67</f>
        <v>0</v>
      </c>
      <c r="P74" s="118">
        <f aca="true" t="shared" si="39" ref="P74:P97">IF(O74="AB","NA",IF(O74="NA","NA",IF(O74&gt;=3.33,3,IF(O74&gt;=2.997,2,IF(O74&gt;=2.664,1,0)))))</f>
        <v>0</v>
      </c>
      <c r="Q74" s="119" t="str">
        <f t="shared" si="10"/>
        <v>N</v>
      </c>
      <c r="R74" s="99">
        <v>13</v>
      </c>
      <c r="S74" s="105">
        <v>8</v>
      </c>
      <c r="T74" s="92">
        <f t="shared" si="11"/>
        <v>3</v>
      </c>
      <c r="U74" s="100" t="str">
        <f t="shared" si="12"/>
        <v>Y</v>
      </c>
      <c r="V74" s="106">
        <v>5</v>
      </c>
      <c r="W74" s="92">
        <f t="shared" si="13"/>
        <v>0</v>
      </c>
      <c r="X74" s="100" t="str">
        <f t="shared" si="14"/>
        <v>N</v>
      </c>
      <c r="Y74" s="228">
        <v>0</v>
      </c>
      <c r="Z74" s="91">
        <f t="shared" si="15"/>
        <v>0</v>
      </c>
      <c r="AA74" s="92">
        <f t="shared" si="16"/>
        <v>0</v>
      </c>
      <c r="AB74" s="100" t="str">
        <f t="shared" si="17"/>
        <v>N</v>
      </c>
      <c r="AC74" s="101">
        <f t="shared" si="18"/>
        <v>0</v>
      </c>
      <c r="AD74" s="92">
        <f t="shared" si="19"/>
        <v>0</v>
      </c>
      <c r="AE74" s="100" t="str">
        <f t="shared" si="20"/>
        <v>N</v>
      </c>
      <c r="AF74" s="99">
        <v>9</v>
      </c>
      <c r="AG74" s="105">
        <v>6</v>
      </c>
      <c r="AH74" s="92">
        <f t="shared" si="21"/>
        <v>1</v>
      </c>
      <c r="AI74" s="100" t="str">
        <f t="shared" si="22"/>
        <v>N</v>
      </c>
      <c r="AJ74" s="106">
        <v>3</v>
      </c>
      <c r="AK74" s="92">
        <f t="shared" si="23"/>
        <v>0</v>
      </c>
      <c r="AL74" s="100" t="str">
        <f t="shared" si="24"/>
        <v>N</v>
      </c>
      <c r="AM74" s="107">
        <v>0</v>
      </c>
      <c r="AN74" s="91">
        <f t="shared" si="25"/>
        <v>0</v>
      </c>
      <c r="AO74" s="92">
        <f t="shared" si="26"/>
        <v>0</v>
      </c>
      <c r="AP74" s="100" t="str">
        <f t="shared" si="27"/>
        <v>N</v>
      </c>
      <c r="AQ74" s="101">
        <f t="shared" si="28"/>
        <v>0</v>
      </c>
      <c r="AR74" s="92">
        <f t="shared" si="29"/>
        <v>0</v>
      </c>
      <c r="AS74" s="100" t="str">
        <f t="shared" si="30"/>
        <v>N</v>
      </c>
      <c r="AT74" s="107">
        <v>23</v>
      </c>
      <c r="AU74" s="92">
        <f t="shared" si="31"/>
        <v>0</v>
      </c>
      <c r="AV74" s="100" t="str">
        <f t="shared" si="32"/>
        <v>N</v>
      </c>
      <c r="AW74" s="29"/>
      <c r="AX74" s="30"/>
      <c r="AY74" s="30"/>
      <c r="AZ74" s="31"/>
      <c r="BA74" s="10"/>
    </row>
    <row r="75" spans="1:53" s="2" customFormat="1" ht="21" customHeight="1">
      <c r="A75" s="91">
        <v>66</v>
      </c>
      <c r="B75" s="92" t="s">
        <v>179</v>
      </c>
      <c r="C75" s="93" t="s">
        <v>178</v>
      </c>
      <c r="D75" s="102">
        <v>25</v>
      </c>
      <c r="E75" s="91">
        <v>10</v>
      </c>
      <c r="F75" s="92">
        <f t="shared" si="33"/>
        <v>3</v>
      </c>
      <c r="G75" s="100" t="str">
        <f t="shared" si="34"/>
        <v>Y</v>
      </c>
      <c r="H75" s="101">
        <v>15</v>
      </c>
      <c r="I75" s="92">
        <f t="shared" si="35"/>
        <v>3</v>
      </c>
      <c r="J75" s="100" t="str">
        <f t="shared" si="36"/>
        <v>Y</v>
      </c>
      <c r="K75" s="228">
        <v>10</v>
      </c>
      <c r="L75" s="105">
        <f aca="true" t="shared" si="40" ref="L75:L97">K75*0.33</f>
        <v>3.3000000000000003</v>
      </c>
      <c r="M75" s="118">
        <f t="shared" si="37"/>
        <v>3</v>
      </c>
      <c r="N75" s="119" t="str">
        <f aca="true" t="shared" si="41" ref="N75:N97">IF(M75="NA","NA",IF(M75=3,"Y","N"))</f>
        <v>Y</v>
      </c>
      <c r="O75" s="106">
        <f t="shared" si="38"/>
        <v>6.7</v>
      </c>
      <c r="P75" s="118">
        <f t="shared" si="39"/>
        <v>3</v>
      </c>
      <c r="Q75" s="119" t="str">
        <f aca="true" t="shared" si="42" ref="Q75:Q97">IF(P75="NA","NA",IF(P75=3,"Y","N"))</f>
        <v>Y</v>
      </c>
      <c r="R75" s="99">
        <v>19</v>
      </c>
      <c r="S75" s="105">
        <v>10</v>
      </c>
      <c r="T75" s="92">
        <f aca="true" t="shared" si="43" ref="T75:T97">IF(S75="AB","NA",IF(S75="NA","NA",IF(S75&gt;=5,3,IF(S75&gt;=4.5,2,IF(S75&gt;=4,1,0)))))</f>
        <v>3</v>
      </c>
      <c r="U75" s="100" t="str">
        <f aca="true" t="shared" si="44" ref="U75:U97">IF(T75="NA","NA",IF(T75=3,"Y","N"))</f>
        <v>Y</v>
      </c>
      <c r="V75" s="106">
        <v>9</v>
      </c>
      <c r="W75" s="92">
        <f aca="true" t="shared" si="45" ref="W75:W97">IF(V75="AB","NA",IF(V75="NA","NA",IF(V75&gt;=10,3,IF(V75&gt;=9,2,IF(V75&gt;=8,1,0)))))</f>
        <v>2</v>
      </c>
      <c r="X75" s="100" t="str">
        <f aca="true" t="shared" si="46" ref="X75:X97">IF(W75="NA","NA",IF(W75=3,"Y","N"))</f>
        <v>N</v>
      </c>
      <c r="Y75" s="228">
        <v>10</v>
      </c>
      <c r="Z75" s="91">
        <f aca="true" t="shared" si="47" ref="Z75:Z97">Y75*0.33</f>
        <v>3.3000000000000003</v>
      </c>
      <c r="AA75" s="92">
        <f aca="true" t="shared" si="48" ref="AA75:AA97">IF(Z75="AB","NA",IF(Z75="NA","NA",IF(Z75&gt;=1.665,3,IF(Z75&gt;=1.498,2,IF(Z75&gt;=1.332,1,0)))))</f>
        <v>3</v>
      </c>
      <c r="AB75" s="100" t="str">
        <f aca="true" t="shared" si="49" ref="AB75:AB97">IF(AA75="NA","NA",IF(AA75=3,"Y","N"))</f>
        <v>Y</v>
      </c>
      <c r="AC75" s="101">
        <f aca="true" t="shared" si="50" ref="AC75:AC97">Y75*0.67</f>
        <v>6.7</v>
      </c>
      <c r="AD75" s="92">
        <f aca="true" t="shared" si="51" ref="AD75:AD97">IF(AC75="AB","NA",IF(AC75="NA","NA",IF(AC75&gt;=3.33,3,IF(AC75&gt;=2.997,2,IF(AC75&gt;=2.664,1,0)))))</f>
        <v>3</v>
      </c>
      <c r="AE75" s="100" t="str">
        <f aca="true" t="shared" si="52" ref="AE75:AE97">IF(AD75="NA","NA",IF(AD75=3,"Y","N"))</f>
        <v>Y</v>
      </c>
      <c r="AF75" s="99">
        <v>20</v>
      </c>
      <c r="AG75" s="105">
        <v>15</v>
      </c>
      <c r="AH75" s="92">
        <f aca="true" t="shared" si="53" ref="AH75:AH97">IF(AG75="AB","NA",IF(AG75="NA","NA",IF(AG75&gt;=7.5,3,IF(AG75&gt;=6.75,2,IF(AG75&gt;=6,1,0)))))</f>
        <v>3</v>
      </c>
      <c r="AI75" s="100" t="str">
        <f aca="true" t="shared" si="54" ref="AI75:AI97">IF(AH75="NA","NA",IF(AH75=3,"Y","N"))</f>
        <v>Y</v>
      </c>
      <c r="AJ75" s="106">
        <v>5</v>
      </c>
      <c r="AK75" s="92">
        <f aca="true" t="shared" si="55" ref="AK75:AK97">IF(AJ75="AB","NA",IF(AJ75="NA","NA",IF(AJ75&gt;=7.5,3,IF(AJ75&gt;=6.75,2,IF(AJ75&gt;=6,1,0)))))</f>
        <v>0</v>
      </c>
      <c r="AL75" s="100" t="str">
        <f aca="true" t="shared" si="56" ref="AL75:AL97">IF(AK75="NA","NA",IF(AK75=3,"Y","N"))</f>
        <v>N</v>
      </c>
      <c r="AM75" s="107">
        <v>10</v>
      </c>
      <c r="AN75" s="91">
        <f aca="true" t="shared" si="57" ref="AN75:AN97">AM75*0.5</f>
        <v>5</v>
      </c>
      <c r="AO75" s="92">
        <f aca="true" t="shared" si="58" ref="AO75:AO97">IF(AN75="AB","NA",IF(AN75="NA","NA",IF(AN75&gt;=2.5,3,IF(AN75&gt;=2.25,2,IF(AN75&gt;=2,1,0)))))</f>
        <v>3</v>
      </c>
      <c r="AP75" s="100" t="str">
        <f aca="true" t="shared" si="59" ref="AP75:AP97">IF(AO75="NA","NA",IF(AO75=3,"Y","N"))</f>
        <v>Y</v>
      </c>
      <c r="AQ75" s="101">
        <f aca="true" t="shared" si="60" ref="AQ75:AQ97">AM75*0.5</f>
        <v>5</v>
      </c>
      <c r="AR75" s="92">
        <f aca="true" t="shared" si="61" ref="AR75:AR97">IF(AQ75="AB","NA",IF(AQ75="NA","NA",IF(AQ75&gt;=2.5,3,IF(AQ75&gt;=2.25,2,IF(AQ75&gt;=2,1,0)))))</f>
        <v>3</v>
      </c>
      <c r="AS75" s="100" t="str">
        <f aca="true" t="shared" si="62" ref="AS75:AS97">IF(AR75="NA","NA",IF(AR75=3,"Y","N"))</f>
        <v>Y</v>
      </c>
      <c r="AT75" s="107">
        <v>26</v>
      </c>
      <c r="AU75" s="92">
        <f aca="true" t="shared" si="63" ref="AU75:AU97">IF(AT75="AB","NA",IF(AT75="NA","NA",IF(AT75&gt;=30,3,IF(AT75&gt;=27,2,IF(AT75&gt;=24,1,0)))))</f>
        <v>1</v>
      </c>
      <c r="AV75" s="100" t="str">
        <f aca="true" t="shared" si="64" ref="AV75:AV97">IF(AU75="NA","NA",IF(AU75=3,"Y","N"))</f>
        <v>N</v>
      </c>
      <c r="AW75" s="29"/>
      <c r="AX75" s="30"/>
      <c r="AY75" s="30"/>
      <c r="AZ75" s="31"/>
      <c r="BA75" s="10"/>
    </row>
    <row r="76" spans="1:53" s="2" customFormat="1" ht="21" customHeight="1">
      <c r="A76" s="91">
        <v>67</v>
      </c>
      <c r="B76" s="92" t="s">
        <v>181</v>
      </c>
      <c r="C76" s="93" t="s">
        <v>180</v>
      </c>
      <c r="D76" s="102">
        <v>19</v>
      </c>
      <c r="E76" s="91">
        <v>10</v>
      </c>
      <c r="F76" s="92">
        <f t="shared" si="33"/>
        <v>3</v>
      </c>
      <c r="G76" s="100" t="str">
        <f t="shared" si="34"/>
        <v>Y</v>
      </c>
      <c r="H76" s="101">
        <v>9</v>
      </c>
      <c r="I76" s="92">
        <f t="shared" si="35"/>
        <v>2</v>
      </c>
      <c r="J76" s="100" t="str">
        <f t="shared" si="36"/>
        <v>N</v>
      </c>
      <c r="K76" s="228">
        <v>10</v>
      </c>
      <c r="L76" s="105">
        <f t="shared" si="40"/>
        <v>3.3000000000000003</v>
      </c>
      <c r="M76" s="118">
        <f t="shared" si="37"/>
        <v>3</v>
      </c>
      <c r="N76" s="119" t="str">
        <f t="shared" si="41"/>
        <v>Y</v>
      </c>
      <c r="O76" s="106">
        <f t="shared" si="38"/>
        <v>6.7</v>
      </c>
      <c r="P76" s="118">
        <f t="shared" si="39"/>
        <v>3</v>
      </c>
      <c r="Q76" s="119" t="str">
        <f t="shared" si="42"/>
        <v>Y</v>
      </c>
      <c r="R76" s="99">
        <v>24</v>
      </c>
      <c r="S76" s="105">
        <v>10</v>
      </c>
      <c r="T76" s="92">
        <f t="shared" si="43"/>
        <v>3</v>
      </c>
      <c r="U76" s="100" t="str">
        <f t="shared" si="44"/>
        <v>Y</v>
      </c>
      <c r="V76" s="106">
        <v>14</v>
      </c>
      <c r="W76" s="92">
        <f t="shared" si="45"/>
        <v>3</v>
      </c>
      <c r="X76" s="100" t="str">
        <f t="shared" si="46"/>
        <v>Y</v>
      </c>
      <c r="Y76" s="228">
        <v>10</v>
      </c>
      <c r="Z76" s="91">
        <f t="shared" si="47"/>
        <v>3.3000000000000003</v>
      </c>
      <c r="AA76" s="92">
        <f t="shared" si="48"/>
        <v>3</v>
      </c>
      <c r="AB76" s="100" t="str">
        <f t="shared" si="49"/>
        <v>Y</v>
      </c>
      <c r="AC76" s="101">
        <f t="shared" si="50"/>
        <v>6.7</v>
      </c>
      <c r="AD76" s="92">
        <f t="shared" si="51"/>
        <v>3</v>
      </c>
      <c r="AE76" s="100" t="str">
        <f t="shared" si="52"/>
        <v>Y</v>
      </c>
      <c r="AF76" s="99">
        <v>21</v>
      </c>
      <c r="AG76" s="105">
        <v>14</v>
      </c>
      <c r="AH76" s="92">
        <f t="shared" si="53"/>
        <v>3</v>
      </c>
      <c r="AI76" s="100" t="str">
        <f t="shared" si="54"/>
        <v>Y</v>
      </c>
      <c r="AJ76" s="106">
        <v>7</v>
      </c>
      <c r="AK76" s="92">
        <f t="shared" si="55"/>
        <v>2</v>
      </c>
      <c r="AL76" s="100" t="str">
        <f t="shared" si="56"/>
        <v>N</v>
      </c>
      <c r="AM76" s="107">
        <v>10</v>
      </c>
      <c r="AN76" s="91">
        <f t="shared" si="57"/>
        <v>5</v>
      </c>
      <c r="AO76" s="92">
        <f t="shared" si="58"/>
        <v>3</v>
      </c>
      <c r="AP76" s="100" t="str">
        <f t="shared" si="59"/>
        <v>Y</v>
      </c>
      <c r="AQ76" s="101">
        <f t="shared" si="60"/>
        <v>5</v>
      </c>
      <c r="AR76" s="92">
        <f t="shared" si="61"/>
        <v>3</v>
      </c>
      <c r="AS76" s="100" t="str">
        <f t="shared" si="62"/>
        <v>Y</v>
      </c>
      <c r="AT76" s="107">
        <v>21</v>
      </c>
      <c r="AU76" s="92">
        <f t="shared" si="63"/>
        <v>0</v>
      </c>
      <c r="AV76" s="100" t="str">
        <f t="shared" si="64"/>
        <v>N</v>
      </c>
      <c r="AW76" s="29"/>
      <c r="AX76" s="30"/>
      <c r="AY76" s="30"/>
      <c r="AZ76" s="31"/>
      <c r="BA76" s="10"/>
    </row>
    <row r="77" spans="1:53" s="2" customFormat="1" ht="21" customHeight="1">
      <c r="A77" s="91">
        <v>68</v>
      </c>
      <c r="B77" s="92" t="s">
        <v>183</v>
      </c>
      <c r="C77" s="93" t="s">
        <v>182</v>
      </c>
      <c r="D77" s="102">
        <v>19</v>
      </c>
      <c r="E77" s="91">
        <v>10</v>
      </c>
      <c r="F77" s="92">
        <f t="shared" si="33"/>
        <v>3</v>
      </c>
      <c r="G77" s="100" t="str">
        <f t="shared" si="34"/>
        <v>Y</v>
      </c>
      <c r="H77" s="101">
        <v>9</v>
      </c>
      <c r="I77" s="92">
        <f t="shared" si="35"/>
        <v>2</v>
      </c>
      <c r="J77" s="100" t="str">
        <f t="shared" si="36"/>
        <v>N</v>
      </c>
      <c r="K77" s="228">
        <v>10</v>
      </c>
      <c r="L77" s="105">
        <f t="shared" si="40"/>
        <v>3.3000000000000003</v>
      </c>
      <c r="M77" s="118">
        <f t="shared" si="37"/>
        <v>3</v>
      </c>
      <c r="N77" s="119" t="str">
        <f t="shared" si="41"/>
        <v>Y</v>
      </c>
      <c r="O77" s="106">
        <f t="shared" si="38"/>
        <v>6.7</v>
      </c>
      <c r="P77" s="118">
        <f t="shared" si="39"/>
        <v>3</v>
      </c>
      <c r="Q77" s="119" t="str">
        <f t="shared" si="42"/>
        <v>Y</v>
      </c>
      <c r="R77" s="99">
        <v>18</v>
      </c>
      <c r="S77" s="105">
        <v>4</v>
      </c>
      <c r="T77" s="92">
        <f t="shared" si="43"/>
        <v>1</v>
      </c>
      <c r="U77" s="100" t="str">
        <f t="shared" si="44"/>
        <v>N</v>
      </c>
      <c r="V77" s="106">
        <v>14</v>
      </c>
      <c r="W77" s="92">
        <f t="shared" si="45"/>
        <v>3</v>
      </c>
      <c r="X77" s="100" t="str">
        <f t="shared" si="46"/>
        <v>Y</v>
      </c>
      <c r="Y77" s="228">
        <v>10</v>
      </c>
      <c r="Z77" s="91">
        <f t="shared" si="47"/>
        <v>3.3000000000000003</v>
      </c>
      <c r="AA77" s="92">
        <f t="shared" si="48"/>
        <v>3</v>
      </c>
      <c r="AB77" s="100" t="str">
        <f t="shared" si="49"/>
        <v>Y</v>
      </c>
      <c r="AC77" s="101">
        <f t="shared" si="50"/>
        <v>6.7</v>
      </c>
      <c r="AD77" s="92">
        <f t="shared" si="51"/>
        <v>3</v>
      </c>
      <c r="AE77" s="100" t="str">
        <f t="shared" si="52"/>
        <v>Y</v>
      </c>
      <c r="AF77" s="99">
        <v>28</v>
      </c>
      <c r="AG77" s="105">
        <v>14</v>
      </c>
      <c r="AH77" s="92">
        <f t="shared" si="53"/>
        <v>3</v>
      </c>
      <c r="AI77" s="100" t="str">
        <f t="shared" si="54"/>
        <v>Y</v>
      </c>
      <c r="AJ77" s="106">
        <v>14</v>
      </c>
      <c r="AK77" s="92">
        <f t="shared" si="55"/>
        <v>3</v>
      </c>
      <c r="AL77" s="100" t="str">
        <f t="shared" si="56"/>
        <v>Y</v>
      </c>
      <c r="AM77" s="107">
        <v>10</v>
      </c>
      <c r="AN77" s="91">
        <f t="shared" si="57"/>
        <v>5</v>
      </c>
      <c r="AO77" s="92">
        <f t="shared" si="58"/>
        <v>3</v>
      </c>
      <c r="AP77" s="100" t="str">
        <f t="shared" si="59"/>
        <v>Y</v>
      </c>
      <c r="AQ77" s="101">
        <f t="shared" si="60"/>
        <v>5</v>
      </c>
      <c r="AR77" s="92">
        <f t="shared" si="61"/>
        <v>3</v>
      </c>
      <c r="AS77" s="100" t="str">
        <f t="shared" si="62"/>
        <v>Y</v>
      </c>
      <c r="AT77" s="107">
        <v>21</v>
      </c>
      <c r="AU77" s="92">
        <f t="shared" si="63"/>
        <v>0</v>
      </c>
      <c r="AV77" s="100" t="str">
        <f t="shared" si="64"/>
        <v>N</v>
      </c>
      <c r="AW77" s="29"/>
      <c r="AX77" s="30"/>
      <c r="AY77" s="30"/>
      <c r="AZ77" s="31"/>
      <c r="BA77" s="10"/>
    </row>
    <row r="78" spans="1:53" s="2" customFormat="1" ht="21" customHeight="1">
      <c r="A78" s="91">
        <v>69</v>
      </c>
      <c r="B78" s="92" t="s">
        <v>185</v>
      </c>
      <c r="C78" s="93" t="s">
        <v>184</v>
      </c>
      <c r="D78" s="102">
        <v>19</v>
      </c>
      <c r="E78" s="91">
        <v>9</v>
      </c>
      <c r="F78" s="92">
        <f t="shared" si="33"/>
        <v>3</v>
      </c>
      <c r="G78" s="100" t="str">
        <f t="shared" si="34"/>
        <v>Y</v>
      </c>
      <c r="H78" s="101">
        <v>10</v>
      </c>
      <c r="I78" s="92">
        <f t="shared" si="35"/>
        <v>3</v>
      </c>
      <c r="J78" s="100" t="str">
        <f t="shared" si="36"/>
        <v>Y</v>
      </c>
      <c r="K78" s="228">
        <v>9</v>
      </c>
      <c r="L78" s="105">
        <f t="shared" si="40"/>
        <v>2.97</v>
      </c>
      <c r="M78" s="118">
        <f t="shared" si="37"/>
        <v>3</v>
      </c>
      <c r="N78" s="119" t="str">
        <f t="shared" si="41"/>
        <v>Y</v>
      </c>
      <c r="O78" s="106">
        <f t="shared" si="38"/>
        <v>6.03</v>
      </c>
      <c r="P78" s="118">
        <f t="shared" si="39"/>
        <v>3</v>
      </c>
      <c r="Q78" s="119" t="str">
        <f t="shared" si="42"/>
        <v>Y</v>
      </c>
      <c r="R78" s="99">
        <v>21</v>
      </c>
      <c r="S78" s="105">
        <v>10</v>
      </c>
      <c r="T78" s="92">
        <f t="shared" si="43"/>
        <v>3</v>
      </c>
      <c r="U78" s="100" t="str">
        <f t="shared" si="44"/>
        <v>Y</v>
      </c>
      <c r="V78" s="106">
        <v>11</v>
      </c>
      <c r="W78" s="92">
        <f t="shared" si="45"/>
        <v>3</v>
      </c>
      <c r="X78" s="100" t="str">
        <f t="shared" si="46"/>
        <v>Y</v>
      </c>
      <c r="Y78" s="228">
        <v>9</v>
      </c>
      <c r="Z78" s="91">
        <f t="shared" si="47"/>
        <v>2.97</v>
      </c>
      <c r="AA78" s="92">
        <f t="shared" si="48"/>
        <v>3</v>
      </c>
      <c r="AB78" s="100" t="str">
        <f t="shared" si="49"/>
        <v>Y</v>
      </c>
      <c r="AC78" s="101">
        <f t="shared" si="50"/>
        <v>6.03</v>
      </c>
      <c r="AD78" s="92">
        <f t="shared" si="51"/>
        <v>3</v>
      </c>
      <c r="AE78" s="100" t="str">
        <f t="shared" si="52"/>
        <v>Y</v>
      </c>
      <c r="AF78" s="99">
        <v>4</v>
      </c>
      <c r="AG78" s="105">
        <v>0</v>
      </c>
      <c r="AH78" s="92">
        <f t="shared" si="53"/>
        <v>0</v>
      </c>
      <c r="AI78" s="100" t="str">
        <f t="shared" si="54"/>
        <v>N</v>
      </c>
      <c r="AJ78" s="106">
        <v>4</v>
      </c>
      <c r="AK78" s="92">
        <f t="shared" si="55"/>
        <v>0</v>
      </c>
      <c r="AL78" s="100" t="str">
        <f t="shared" si="56"/>
        <v>N</v>
      </c>
      <c r="AM78" s="107">
        <v>9</v>
      </c>
      <c r="AN78" s="91">
        <f t="shared" si="57"/>
        <v>4.5</v>
      </c>
      <c r="AO78" s="92">
        <f t="shared" si="58"/>
        <v>3</v>
      </c>
      <c r="AP78" s="100" t="str">
        <f t="shared" si="59"/>
        <v>Y</v>
      </c>
      <c r="AQ78" s="101">
        <f t="shared" si="60"/>
        <v>4.5</v>
      </c>
      <c r="AR78" s="92">
        <f t="shared" si="61"/>
        <v>3</v>
      </c>
      <c r="AS78" s="100" t="str">
        <f t="shared" si="62"/>
        <v>Y</v>
      </c>
      <c r="AT78" s="107">
        <v>15</v>
      </c>
      <c r="AU78" s="92">
        <f t="shared" si="63"/>
        <v>0</v>
      </c>
      <c r="AV78" s="100" t="str">
        <f t="shared" si="64"/>
        <v>N</v>
      </c>
      <c r="AW78" s="29"/>
      <c r="AX78" s="30"/>
      <c r="AY78" s="30"/>
      <c r="AZ78" s="31"/>
      <c r="BA78" s="10"/>
    </row>
    <row r="79" spans="1:53" s="2" customFormat="1" ht="21" customHeight="1">
      <c r="A79" s="91">
        <v>70</v>
      </c>
      <c r="B79" s="92" t="s">
        <v>187</v>
      </c>
      <c r="C79" s="93" t="s">
        <v>186</v>
      </c>
      <c r="D79" s="102">
        <v>24</v>
      </c>
      <c r="E79" s="91">
        <v>10</v>
      </c>
      <c r="F79" s="92">
        <f t="shared" si="33"/>
        <v>3</v>
      </c>
      <c r="G79" s="100" t="str">
        <f t="shared" si="34"/>
        <v>Y</v>
      </c>
      <c r="H79" s="101">
        <v>14</v>
      </c>
      <c r="I79" s="92">
        <f t="shared" si="35"/>
        <v>3</v>
      </c>
      <c r="J79" s="100" t="str">
        <f t="shared" si="36"/>
        <v>Y</v>
      </c>
      <c r="K79" s="228">
        <v>10</v>
      </c>
      <c r="L79" s="105">
        <f t="shared" si="40"/>
        <v>3.3000000000000003</v>
      </c>
      <c r="M79" s="118">
        <f t="shared" si="37"/>
        <v>3</v>
      </c>
      <c r="N79" s="119" t="str">
        <f t="shared" si="41"/>
        <v>Y</v>
      </c>
      <c r="O79" s="106">
        <f t="shared" si="38"/>
        <v>6.7</v>
      </c>
      <c r="P79" s="118">
        <f t="shared" si="39"/>
        <v>3</v>
      </c>
      <c r="Q79" s="119" t="str">
        <f t="shared" si="42"/>
        <v>Y</v>
      </c>
      <c r="R79" s="99">
        <v>23</v>
      </c>
      <c r="S79" s="105">
        <v>10</v>
      </c>
      <c r="T79" s="92">
        <f t="shared" si="43"/>
        <v>3</v>
      </c>
      <c r="U79" s="100" t="str">
        <f t="shared" si="44"/>
        <v>Y</v>
      </c>
      <c r="V79" s="106">
        <v>13</v>
      </c>
      <c r="W79" s="92">
        <f t="shared" si="45"/>
        <v>3</v>
      </c>
      <c r="X79" s="100" t="str">
        <f t="shared" si="46"/>
        <v>Y</v>
      </c>
      <c r="Y79" s="228">
        <v>10</v>
      </c>
      <c r="Z79" s="91">
        <f t="shared" si="47"/>
        <v>3.3000000000000003</v>
      </c>
      <c r="AA79" s="92">
        <f t="shared" si="48"/>
        <v>3</v>
      </c>
      <c r="AB79" s="100" t="str">
        <f t="shared" si="49"/>
        <v>Y</v>
      </c>
      <c r="AC79" s="101">
        <f t="shared" si="50"/>
        <v>6.7</v>
      </c>
      <c r="AD79" s="92">
        <f t="shared" si="51"/>
        <v>3</v>
      </c>
      <c r="AE79" s="100" t="str">
        <f t="shared" si="52"/>
        <v>Y</v>
      </c>
      <c r="AF79" s="99">
        <v>5</v>
      </c>
      <c r="AG79" s="105">
        <v>0</v>
      </c>
      <c r="AH79" s="92">
        <f t="shared" si="53"/>
        <v>0</v>
      </c>
      <c r="AI79" s="100" t="str">
        <f t="shared" si="54"/>
        <v>N</v>
      </c>
      <c r="AJ79" s="106">
        <v>5</v>
      </c>
      <c r="AK79" s="92">
        <f t="shared" si="55"/>
        <v>0</v>
      </c>
      <c r="AL79" s="100" t="str">
        <f t="shared" si="56"/>
        <v>N</v>
      </c>
      <c r="AM79" s="107">
        <v>10</v>
      </c>
      <c r="AN79" s="91">
        <f t="shared" si="57"/>
        <v>5</v>
      </c>
      <c r="AO79" s="92">
        <f t="shared" si="58"/>
        <v>3</v>
      </c>
      <c r="AP79" s="100" t="str">
        <f t="shared" si="59"/>
        <v>Y</v>
      </c>
      <c r="AQ79" s="101">
        <f t="shared" si="60"/>
        <v>5</v>
      </c>
      <c r="AR79" s="92">
        <f t="shared" si="61"/>
        <v>3</v>
      </c>
      <c r="AS79" s="100" t="str">
        <f t="shared" si="62"/>
        <v>Y</v>
      </c>
      <c r="AT79" s="107">
        <v>0</v>
      </c>
      <c r="AU79" s="92">
        <f t="shared" si="63"/>
        <v>0</v>
      </c>
      <c r="AV79" s="100" t="str">
        <f t="shared" si="64"/>
        <v>N</v>
      </c>
      <c r="AW79" s="29"/>
      <c r="AX79" s="30"/>
      <c r="AY79" s="30"/>
      <c r="AZ79" s="31"/>
      <c r="BA79" s="10"/>
    </row>
    <row r="80" spans="1:53" s="2" customFormat="1" ht="21" customHeight="1">
      <c r="A80" s="91">
        <v>71</v>
      </c>
      <c r="B80" s="92" t="s">
        <v>189</v>
      </c>
      <c r="C80" s="93" t="s">
        <v>188</v>
      </c>
      <c r="D80" s="102">
        <v>15</v>
      </c>
      <c r="E80" s="91">
        <v>10</v>
      </c>
      <c r="F80" s="92">
        <f t="shared" si="33"/>
        <v>3</v>
      </c>
      <c r="G80" s="100" t="str">
        <f t="shared" si="34"/>
        <v>Y</v>
      </c>
      <c r="H80" s="101">
        <v>5</v>
      </c>
      <c r="I80" s="92">
        <f t="shared" si="35"/>
        <v>0</v>
      </c>
      <c r="J80" s="100" t="str">
        <f t="shared" si="36"/>
        <v>N</v>
      </c>
      <c r="K80" s="228">
        <v>10</v>
      </c>
      <c r="L80" s="105">
        <f t="shared" si="40"/>
        <v>3.3000000000000003</v>
      </c>
      <c r="M80" s="118">
        <f t="shared" si="37"/>
        <v>3</v>
      </c>
      <c r="N80" s="119" t="str">
        <f t="shared" si="41"/>
        <v>Y</v>
      </c>
      <c r="O80" s="106">
        <f t="shared" si="38"/>
        <v>6.7</v>
      </c>
      <c r="P80" s="118">
        <f t="shared" si="39"/>
        <v>3</v>
      </c>
      <c r="Q80" s="119" t="str">
        <f t="shared" si="42"/>
        <v>Y</v>
      </c>
      <c r="R80" s="99">
        <v>4</v>
      </c>
      <c r="S80" s="105">
        <v>3</v>
      </c>
      <c r="T80" s="92">
        <f t="shared" si="43"/>
        <v>0</v>
      </c>
      <c r="U80" s="100" t="str">
        <f t="shared" si="44"/>
        <v>N</v>
      </c>
      <c r="V80" s="106">
        <v>1</v>
      </c>
      <c r="W80" s="92">
        <f t="shared" si="45"/>
        <v>0</v>
      </c>
      <c r="X80" s="100" t="str">
        <f t="shared" si="46"/>
        <v>N</v>
      </c>
      <c r="Y80" s="228">
        <v>10</v>
      </c>
      <c r="Z80" s="91">
        <f t="shared" si="47"/>
        <v>3.3000000000000003</v>
      </c>
      <c r="AA80" s="92">
        <f t="shared" si="48"/>
        <v>3</v>
      </c>
      <c r="AB80" s="100" t="str">
        <f t="shared" si="49"/>
        <v>Y</v>
      </c>
      <c r="AC80" s="101">
        <f t="shared" si="50"/>
        <v>6.7</v>
      </c>
      <c r="AD80" s="92">
        <f t="shared" si="51"/>
        <v>3</v>
      </c>
      <c r="AE80" s="100" t="str">
        <f t="shared" si="52"/>
        <v>Y</v>
      </c>
      <c r="AF80" s="99">
        <v>19</v>
      </c>
      <c r="AG80" s="105">
        <v>14</v>
      </c>
      <c r="AH80" s="92">
        <f t="shared" si="53"/>
        <v>3</v>
      </c>
      <c r="AI80" s="100" t="str">
        <f t="shared" si="54"/>
        <v>Y</v>
      </c>
      <c r="AJ80" s="106">
        <v>5</v>
      </c>
      <c r="AK80" s="92">
        <f t="shared" si="55"/>
        <v>0</v>
      </c>
      <c r="AL80" s="100" t="str">
        <f t="shared" si="56"/>
        <v>N</v>
      </c>
      <c r="AM80" s="107">
        <v>10</v>
      </c>
      <c r="AN80" s="91">
        <f t="shared" si="57"/>
        <v>5</v>
      </c>
      <c r="AO80" s="92">
        <f t="shared" si="58"/>
        <v>3</v>
      </c>
      <c r="AP80" s="100" t="str">
        <f t="shared" si="59"/>
        <v>Y</v>
      </c>
      <c r="AQ80" s="101">
        <f t="shared" si="60"/>
        <v>5</v>
      </c>
      <c r="AR80" s="92">
        <f t="shared" si="61"/>
        <v>3</v>
      </c>
      <c r="AS80" s="100" t="str">
        <f t="shared" si="62"/>
        <v>Y</v>
      </c>
      <c r="AT80" s="107">
        <v>21</v>
      </c>
      <c r="AU80" s="92">
        <f t="shared" si="63"/>
        <v>0</v>
      </c>
      <c r="AV80" s="100" t="str">
        <f t="shared" si="64"/>
        <v>N</v>
      </c>
      <c r="AW80" s="29"/>
      <c r="AX80" s="30"/>
      <c r="AY80" s="30"/>
      <c r="AZ80" s="31"/>
      <c r="BA80" s="10"/>
    </row>
    <row r="81" spans="1:53" s="2" customFormat="1" ht="21" customHeight="1">
      <c r="A81" s="91">
        <v>72</v>
      </c>
      <c r="B81" s="92" t="s">
        <v>191</v>
      </c>
      <c r="C81" s="93" t="s">
        <v>190</v>
      </c>
      <c r="D81" s="102">
        <v>18</v>
      </c>
      <c r="E81" s="91">
        <v>6</v>
      </c>
      <c r="F81" s="92">
        <f t="shared" si="33"/>
        <v>3</v>
      </c>
      <c r="G81" s="100" t="str">
        <f t="shared" si="34"/>
        <v>Y</v>
      </c>
      <c r="H81" s="101">
        <v>12</v>
      </c>
      <c r="I81" s="92">
        <f t="shared" si="35"/>
        <v>3</v>
      </c>
      <c r="J81" s="100" t="str">
        <f t="shared" si="36"/>
        <v>Y</v>
      </c>
      <c r="K81" s="228">
        <v>10</v>
      </c>
      <c r="L81" s="105">
        <f t="shared" si="40"/>
        <v>3.3000000000000003</v>
      </c>
      <c r="M81" s="118">
        <f t="shared" si="37"/>
        <v>3</v>
      </c>
      <c r="N81" s="119" t="str">
        <f t="shared" si="41"/>
        <v>Y</v>
      </c>
      <c r="O81" s="106">
        <f t="shared" si="38"/>
        <v>6.7</v>
      </c>
      <c r="P81" s="118">
        <f t="shared" si="39"/>
        <v>3</v>
      </c>
      <c r="Q81" s="119" t="str">
        <f t="shared" si="42"/>
        <v>Y</v>
      </c>
      <c r="R81" s="99">
        <v>5</v>
      </c>
      <c r="S81" s="105">
        <v>5</v>
      </c>
      <c r="T81" s="92">
        <f t="shared" si="43"/>
        <v>3</v>
      </c>
      <c r="U81" s="100" t="str">
        <f t="shared" si="44"/>
        <v>Y</v>
      </c>
      <c r="V81" s="106">
        <v>0</v>
      </c>
      <c r="W81" s="92">
        <f t="shared" si="45"/>
        <v>0</v>
      </c>
      <c r="X81" s="100" t="str">
        <f t="shared" si="46"/>
        <v>N</v>
      </c>
      <c r="Y81" s="228">
        <v>10</v>
      </c>
      <c r="Z81" s="91">
        <f t="shared" si="47"/>
        <v>3.3000000000000003</v>
      </c>
      <c r="AA81" s="92">
        <f t="shared" si="48"/>
        <v>3</v>
      </c>
      <c r="AB81" s="100" t="str">
        <f t="shared" si="49"/>
        <v>Y</v>
      </c>
      <c r="AC81" s="101">
        <f t="shared" si="50"/>
        <v>6.7</v>
      </c>
      <c r="AD81" s="92">
        <f t="shared" si="51"/>
        <v>3</v>
      </c>
      <c r="AE81" s="100" t="str">
        <f t="shared" si="52"/>
        <v>Y</v>
      </c>
      <c r="AF81" s="99">
        <v>14</v>
      </c>
      <c r="AG81" s="105">
        <v>7</v>
      </c>
      <c r="AH81" s="92">
        <f t="shared" si="53"/>
        <v>2</v>
      </c>
      <c r="AI81" s="100" t="str">
        <f t="shared" si="54"/>
        <v>N</v>
      </c>
      <c r="AJ81" s="106">
        <v>7</v>
      </c>
      <c r="AK81" s="92">
        <f t="shared" si="55"/>
        <v>2</v>
      </c>
      <c r="AL81" s="100" t="str">
        <f t="shared" si="56"/>
        <v>N</v>
      </c>
      <c r="AM81" s="107">
        <v>10</v>
      </c>
      <c r="AN81" s="91">
        <f t="shared" si="57"/>
        <v>5</v>
      </c>
      <c r="AO81" s="92">
        <f t="shared" si="58"/>
        <v>3</v>
      </c>
      <c r="AP81" s="100" t="str">
        <f t="shared" si="59"/>
        <v>Y</v>
      </c>
      <c r="AQ81" s="101">
        <f t="shared" si="60"/>
        <v>5</v>
      </c>
      <c r="AR81" s="92">
        <f t="shared" si="61"/>
        <v>3</v>
      </c>
      <c r="AS81" s="100" t="str">
        <f t="shared" si="62"/>
        <v>Y</v>
      </c>
      <c r="AT81" s="107">
        <v>21</v>
      </c>
      <c r="AU81" s="92">
        <f t="shared" si="63"/>
        <v>0</v>
      </c>
      <c r="AV81" s="100" t="str">
        <f t="shared" si="64"/>
        <v>N</v>
      </c>
      <c r="AW81" s="29"/>
      <c r="AX81" s="30"/>
      <c r="AY81" s="30"/>
      <c r="AZ81" s="31"/>
      <c r="BA81" s="10"/>
    </row>
    <row r="82" spans="1:53" s="2" customFormat="1" ht="21" customHeight="1">
      <c r="A82" s="91">
        <v>73</v>
      </c>
      <c r="B82" s="92" t="s">
        <v>193</v>
      </c>
      <c r="C82" s="93" t="s">
        <v>192</v>
      </c>
      <c r="D82" s="102">
        <v>19</v>
      </c>
      <c r="E82" s="91">
        <v>10</v>
      </c>
      <c r="F82" s="92">
        <f t="shared" si="33"/>
        <v>3</v>
      </c>
      <c r="G82" s="100" t="str">
        <f t="shared" si="34"/>
        <v>Y</v>
      </c>
      <c r="H82" s="101">
        <v>9</v>
      </c>
      <c r="I82" s="92">
        <f t="shared" si="35"/>
        <v>2</v>
      </c>
      <c r="J82" s="100" t="str">
        <f t="shared" si="36"/>
        <v>N</v>
      </c>
      <c r="K82" s="228">
        <v>10</v>
      </c>
      <c r="L82" s="105">
        <f t="shared" si="40"/>
        <v>3.3000000000000003</v>
      </c>
      <c r="M82" s="118">
        <f t="shared" si="37"/>
        <v>3</v>
      </c>
      <c r="N82" s="119" t="str">
        <f t="shared" si="41"/>
        <v>Y</v>
      </c>
      <c r="O82" s="106">
        <f t="shared" si="38"/>
        <v>6.7</v>
      </c>
      <c r="P82" s="118">
        <f t="shared" si="39"/>
        <v>3</v>
      </c>
      <c r="Q82" s="119" t="str">
        <f t="shared" si="42"/>
        <v>Y</v>
      </c>
      <c r="R82" s="99">
        <v>3</v>
      </c>
      <c r="S82" s="105">
        <v>3</v>
      </c>
      <c r="T82" s="92">
        <f t="shared" si="43"/>
        <v>0</v>
      </c>
      <c r="U82" s="100" t="str">
        <f t="shared" si="44"/>
        <v>N</v>
      </c>
      <c r="V82" s="106">
        <v>0</v>
      </c>
      <c r="W82" s="92">
        <f t="shared" si="45"/>
        <v>0</v>
      </c>
      <c r="X82" s="100" t="str">
        <f t="shared" si="46"/>
        <v>N</v>
      </c>
      <c r="Y82" s="228">
        <v>10</v>
      </c>
      <c r="Z82" s="91">
        <f t="shared" si="47"/>
        <v>3.3000000000000003</v>
      </c>
      <c r="AA82" s="92">
        <f t="shared" si="48"/>
        <v>3</v>
      </c>
      <c r="AB82" s="100" t="str">
        <f t="shared" si="49"/>
        <v>Y</v>
      </c>
      <c r="AC82" s="101">
        <f t="shared" si="50"/>
        <v>6.7</v>
      </c>
      <c r="AD82" s="92">
        <f t="shared" si="51"/>
        <v>3</v>
      </c>
      <c r="AE82" s="100" t="str">
        <f t="shared" si="52"/>
        <v>Y</v>
      </c>
      <c r="AF82" s="99">
        <v>20</v>
      </c>
      <c r="AG82" s="105">
        <v>15</v>
      </c>
      <c r="AH82" s="92">
        <f t="shared" si="53"/>
        <v>3</v>
      </c>
      <c r="AI82" s="100" t="str">
        <f t="shared" si="54"/>
        <v>Y</v>
      </c>
      <c r="AJ82" s="106">
        <v>5</v>
      </c>
      <c r="AK82" s="92">
        <f t="shared" si="55"/>
        <v>0</v>
      </c>
      <c r="AL82" s="100" t="str">
        <f t="shared" si="56"/>
        <v>N</v>
      </c>
      <c r="AM82" s="107">
        <v>10</v>
      </c>
      <c r="AN82" s="91">
        <f t="shared" si="57"/>
        <v>5</v>
      </c>
      <c r="AO82" s="92">
        <f t="shared" si="58"/>
        <v>3</v>
      </c>
      <c r="AP82" s="100" t="str">
        <f t="shared" si="59"/>
        <v>Y</v>
      </c>
      <c r="AQ82" s="101">
        <f t="shared" si="60"/>
        <v>5</v>
      </c>
      <c r="AR82" s="92">
        <f t="shared" si="61"/>
        <v>3</v>
      </c>
      <c r="AS82" s="100" t="str">
        <f t="shared" si="62"/>
        <v>Y</v>
      </c>
      <c r="AT82" s="107">
        <v>26</v>
      </c>
      <c r="AU82" s="92">
        <f t="shared" si="63"/>
        <v>1</v>
      </c>
      <c r="AV82" s="100" t="str">
        <f t="shared" si="64"/>
        <v>N</v>
      </c>
      <c r="AW82" s="29"/>
      <c r="AX82" s="30"/>
      <c r="AY82" s="30"/>
      <c r="AZ82" s="31"/>
      <c r="BA82" s="10"/>
    </row>
    <row r="83" spans="1:53" s="2" customFormat="1" ht="21" customHeight="1">
      <c r="A83" s="91">
        <v>74</v>
      </c>
      <c r="B83" s="92" t="s">
        <v>195</v>
      </c>
      <c r="C83" s="93" t="s">
        <v>194</v>
      </c>
      <c r="D83" s="102">
        <v>7</v>
      </c>
      <c r="E83" s="91">
        <v>3</v>
      </c>
      <c r="F83" s="92">
        <f t="shared" si="33"/>
        <v>0</v>
      </c>
      <c r="G83" s="100" t="str">
        <f t="shared" si="34"/>
        <v>N</v>
      </c>
      <c r="H83" s="101">
        <v>4</v>
      </c>
      <c r="I83" s="92">
        <f t="shared" si="35"/>
        <v>0</v>
      </c>
      <c r="J83" s="100" t="str">
        <f t="shared" si="36"/>
        <v>N</v>
      </c>
      <c r="K83" s="228">
        <v>9</v>
      </c>
      <c r="L83" s="105">
        <f t="shared" si="40"/>
        <v>2.97</v>
      </c>
      <c r="M83" s="118">
        <f t="shared" si="37"/>
        <v>3</v>
      </c>
      <c r="N83" s="119" t="str">
        <f t="shared" si="41"/>
        <v>Y</v>
      </c>
      <c r="O83" s="106">
        <f t="shared" si="38"/>
        <v>6.03</v>
      </c>
      <c r="P83" s="118">
        <f t="shared" si="39"/>
        <v>3</v>
      </c>
      <c r="Q83" s="119" t="str">
        <f t="shared" si="42"/>
        <v>Y</v>
      </c>
      <c r="R83" s="99">
        <v>12</v>
      </c>
      <c r="S83" s="105">
        <v>10</v>
      </c>
      <c r="T83" s="92">
        <f t="shared" si="43"/>
        <v>3</v>
      </c>
      <c r="U83" s="100" t="str">
        <f t="shared" si="44"/>
        <v>Y</v>
      </c>
      <c r="V83" s="106">
        <v>2</v>
      </c>
      <c r="W83" s="92">
        <f t="shared" si="45"/>
        <v>0</v>
      </c>
      <c r="X83" s="100" t="str">
        <f t="shared" si="46"/>
        <v>N</v>
      </c>
      <c r="Y83" s="228">
        <v>9</v>
      </c>
      <c r="Z83" s="91">
        <f t="shared" si="47"/>
        <v>2.97</v>
      </c>
      <c r="AA83" s="92">
        <f t="shared" si="48"/>
        <v>3</v>
      </c>
      <c r="AB83" s="100" t="str">
        <f t="shared" si="49"/>
        <v>Y</v>
      </c>
      <c r="AC83" s="101">
        <f t="shared" si="50"/>
        <v>6.03</v>
      </c>
      <c r="AD83" s="92">
        <f t="shared" si="51"/>
        <v>3</v>
      </c>
      <c r="AE83" s="100" t="str">
        <f t="shared" si="52"/>
        <v>Y</v>
      </c>
      <c r="AF83" s="99">
        <v>11</v>
      </c>
      <c r="AG83" s="105">
        <v>10</v>
      </c>
      <c r="AH83" s="92">
        <f t="shared" si="53"/>
        <v>3</v>
      </c>
      <c r="AI83" s="100" t="str">
        <f t="shared" si="54"/>
        <v>Y</v>
      </c>
      <c r="AJ83" s="106">
        <v>1</v>
      </c>
      <c r="AK83" s="92">
        <f t="shared" si="55"/>
        <v>0</v>
      </c>
      <c r="AL83" s="100" t="str">
        <f t="shared" si="56"/>
        <v>N</v>
      </c>
      <c r="AM83" s="107">
        <v>9</v>
      </c>
      <c r="AN83" s="91">
        <f t="shared" si="57"/>
        <v>4.5</v>
      </c>
      <c r="AO83" s="92">
        <f t="shared" si="58"/>
        <v>3</v>
      </c>
      <c r="AP83" s="100" t="str">
        <f t="shared" si="59"/>
        <v>Y</v>
      </c>
      <c r="AQ83" s="101">
        <f t="shared" si="60"/>
        <v>4.5</v>
      </c>
      <c r="AR83" s="92">
        <f t="shared" si="61"/>
        <v>3</v>
      </c>
      <c r="AS83" s="100" t="str">
        <f t="shared" si="62"/>
        <v>Y</v>
      </c>
      <c r="AT83" s="107">
        <v>14</v>
      </c>
      <c r="AU83" s="92">
        <f t="shared" si="63"/>
        <v>0</v>
      </c>
      <c r="AV83" s="100" t="str">
        <f t="shared" si="64"/>
        <v>N</v>
      </c>
      <c r="AW83" s="29"/>
      <c r="AX83" s="30"/>
      <c r="AY83" s="30"/>
      <c r="AZ83" s="31"/>
      <c r="BA83" s="10"/>
    </row>
    <row r="84" spans="1:53" s="2" customFormat="1" ht="21" customHeight="1">
      <c r="A84" s="91">
        <v>75</v>
      </c>
      <c r="B84" s="92" t="s">
        <v>197</v>
      </c>
      <c r="C84" s="93" t="s">
        <v>196</v>
      </c>
      <c r="D84" s="102">
        <v>13</v>
      </c>
      <c r="E84" s="91">
        <v>6</v>
      </c>
      <c r="F84" s="92">
        <f t="shared" si="33"/>
        <v>3</v>
      </c>
      <c r="G84" s="100" t="str">
        <f t="shared" si="34"/>
        <v>Y</v>
      </c>
      <c r="H84" s="101">
        <v>7</v>
      </c>
      <c r="I84" s="92">
        <f t="shared" si="35"/>
        <v>0</v>
      </c>
      <c r="J84" s="100" t="str">
        <f t="shared" si="36"/>
        <v>N</v>
      </c>
      <c r="K84" s="228">
        <v>10</v>
      </c>
      <c r="L84" s="105">
        <f t="shared" si="40"/>
        <v>3.3000000000000003</v>
      </c>
      <c r="M84" s="118">
        <f t="shared" si="37"/>
        <v>3</v>
      </c>
      <c r="N84" s="119" t="str">
        <f t="shared" si="41"/>
        <v>Y</v>
      </c>
      <c r="O84" s="106">
        <f t="shared" si="38"/>
        <v>6.7</v>
      </c>
      <c r="P84" s="118">
        <f t="shared" si="39"/>
        <v>3</v>
      </c>
      <c r="Q84" s="119" t="str">
        <f t="shared" si="42"/>
        <v>Y</v>
      </c>
      <c r="R84" s="99">
        <v>9</v>
      </c>
      <c r="S84" s="105">
        <v>4</v>
      </c>
      <c r="T84" s="92">
        <f t="shared" si="43"/>
        <v>1</v>
      </c>
      <c r="U84" s="100" t="str">
        <f t="shared" si="44"/>
        <v>N</v>
      </c>
      <c r="V84" s="106">
        <v>5</v>
      </c>
      <c r="W84" s="92">
        <f t="shared" si="45"/>
        <v>0</v>
      </c>
      <c r="X84" s="100" t="str">
        <f t="shared" si="46"/>
        <v>N</v>
      </c>
      <c r="Y84" s="228">
        <v>10</v>
      </c>
      <c r="Z84" s="91">
        <f t="shared" si="47"/>
        <v>3.3000000000000003</v>
      </c>
      <c r="AA84" s="92">
        <f t="shared" si="48"/>
        <v>3</v>
      </c>
      <c r="AB84" s="100" t="str">
        <f t="shared" si="49"/>
        <v>Y</v>
      </c>
      <c r="AC84" s="101">
        <f t="shared" si="50"/>
        <v>6.7</v>
      </c>
      <c r="AD84" s="92">
        <f t="shared" si="51"/>
        <v>3</v>
      </c>
      <c r="AE84" s="100" t="str">
        <f t="shared" si="52"/>
        <v>Y</v>
      </c>
      <c r="AF84" s="99">
        <v>15</v>
      </c>
      <c r="AG84" s="105">
        <v>10</v>
      </c>
      <c r="AH84" s="92">
        <f t="shared" si="53"/>
        <v>3</v>
      </c>
      <c r="AI84" s="100" t="str">
        <f t="shared" si="54"/>
        <v>Y</v>
      </c>
      <c r="AJ84" s="106">
        <v>5</v>
      </c>
      <c r="AK84" s="92">
        <f t="shared" si="55"/>
        <v>0</v>
      </c>
      <c r="AL84" s="100" t="str">
        <f t="shared" si="56"/>
        <v>N</v>
      </c>
      <c r="AM84" s="107">
        <v>10</v>
      </c>
      <c r="AN84" s="91">
        <f t="shared" si="57"/>
        <v>5</v>
      </c>
      <c r="AO84" s="92">
        <f t="shared" si="58"/>
        <v>3</v>
      </c>
      <c r="AP84" s="100" t="str">
        <f t="shared" si="59"/>
        <v>Y</v>
      </c>
      <c r="AQ84" s="101">
        <f t="shared" si="60"/>
        <v>5</v>
      </c>
      <c r="AR84" s="92">
        <f t="shared" si="61"/>
        <v>3</v>
      </c>
      <c r="AS84" s="100" t="str">
        <f t="shared" si="62"/>
        <v>Y</v>
      </c>
      <c r="AT84" s="107">
        <v>32</v>
      </c>
      <c r="AU84" s="92">
        <f t="shared" si="63"/>
        <v>3</v>
      </c>
      <c r="AV84" s="100" t="str">
        <f t="shared" si="64"/>
        <v>Y</v>
      </c>
      <c r="AW84" s="29"/>
      <c r="AX84" s="30"/>
      <c r="AY84" s="30"/>
      <c r="AZ84" s="31"/>
      <c r="BA84" s="10"/>
    </row>
    <row r="85" spans="1:53" s="2" customFormat="1" ht="21" customHeight="1">
      <c r="A85" s="91">
        <v>76</v>
      </c>
      <c r="B85" s="92" t="s">
        <v>199</v>
      </c>
      <c r="C85" s="93" t="s">
        <v>198</v>
      </c>
      <c r="D85" s="102">
        <v>29</v>
      </c>
      <c r="E85" s="91">
        <v>9</v>
      </c>
      <c r="F85" s="92">
        <f t="shared" si="33"/>
        <v>3</v>
      </c>
      <c r="G85" s="100" t="str">
        <f t="shared" si="34"/>
        <v>Y</v>
      </c>
      <c r="H85" s="101">
        <v>20</v>
      </c>
      <c r="I85" s="92">
        <f t="shared" si="35"/>
        <v>3</v>
      </c>
      <c r="J85" s="100" t="str">
        <f t="shared" si="36"/>
        <v>Y</v>
      </c>
      <c r="K85" s="228">
        <v>10</v>
      </c>
      <c r="L85" s="105">
        <f t="shared" si="40"/>
        <v>3.3000000000000003</v>
      </c>
      <c r="M85" s="118">
        <f t="shared" si="37"/>
        <v>3</v>
      </c>
      <c r="N85" s="119" t="str">
        <f t="shared" si="41"/>
        <v>Y</v>
      </c>
      <c r="O85" s="106">
        <f t="shared" si="38"/>
        <v>6.7</v>
      </c>
      <c r="P85" s="118">
        <f t="shared" si="39"/>
        <v>3</v>
      </c>
      <c r="Q85" s="119" t="str">
        <f t="shared" si="42"/>
        <v>Y</v>
      </c>
      <c r="R85" s="99">
        <v>15</v>
      </c>
      <c r="S85" s="105">
        <v>0</v>
      </c>
      <c r="T85" s="92">
        <f t="shared" si="43"/>
        <v>0</v>
      </c>
      <c r="U85" s="100" t="str">
        <f t="shared" si="44"/>
        <v>N</v>
      </c>
      <c r="V85" s="106">
        <v>15</v>
      </c>
      <c r="W85" s="92">
        <f t="shared" si="45"/>
        <v>3</v>
      </c>
      <c r="X85" s="100" t="str">
        <f t="shared" si="46"/>
        <v>Y</v>
      </c>
      <c r="Y85" s="228">
        <v>10</v>
      </c>
      <c r="Z85" s="91">
        <f t="shared" si="47"/>
        <v>3.3000000000000003</v>
      </c>
      <c r="AA85" s="92">
        <f t="shared" si="48"/>
        <v>3</v>
      </c>
      <c r="AB85" s="100" t="str">
        <f t="shared" si="49"/>
        <v>Y</v>
      </c>
      <c r="AC85" s="101">
        <f t="shared" si="50"/>
        <v>6.7</v>
      </c>
      <c r="AD85" s="92">
        <f t="shared" si="51"/>
        <v>3</v>
      </c>
      <c r="AE85" s="100" t="str">
        <f t="shared" si="52"/>
        <v>Y</v>
      </c>
      <c r="AF85" s="99">
        <v>11</v>
      </c>
      <c r="AG85" s="105">
        <v>8</v>
      </c>
      <c r="AH85" s="92">
        <f t="shared" si="53"/>
        <v>3</v>
      </c>
      <c r="AI85" s="100" t="str">
        <f t="shared" si="54"/>
        <v>Y</v>
      </c>
      <c r="AJ85" s="106">
        <v>3</v>
      </c>
      <c r="AK85" s="92">
        <f t="shared" si="55"/>
        <v>0</v>
      </c>
      <c r="AL85" s="100" t="str">
        <f t="shared" si="56"/>
        <v>N</v>
      </c>
      <c r="AM85" s="107">
        <v>10</v>
      </c>
      <c r="AN85" s="91">
        <f t="shared" si="57"/>
        <v>5</v>
      </c>
      <c r="AO85" s="92">
        <f t="shared" si="58"/>
        <v>3</v>
      </c>
      <c r="AP85" s="100" t="str">
        <f t="shared" si="59"/>
        <v>Y</v>
      </c>
      <c r="AQ85" s="101">
        <f t="shared" si="60"/>
        <v>5</v>
      </c>
      <c r="AR85" s="92">
        <f t="shared" si="61"/>
        <v>3</v>
      </c>
      <c r="AS85" s="100" t="str">
        <f t="shared" si="62"/>
        <v>Y</v>
      </c>
      <c r="AT85" s="107">
        <v>10</v>
      </c>
      <c r="AU85" s="92">
        <f t="shared" si="63"/>
        <v>0</v>
      </c>
      <c r="AV85" s="100" t="str">
        <f t="shared" si="64"/>
        <v>N</v>
      </c>
      <c r="AW85" s="29"/>
      <c r="AX85" s="30"/>
      <c r="AY85" s="30"/>
      <c r="AZ85" s="31"/>
      <c r="BA85" s="10"/>
    </row>
    <row r="86" spans="1:53" s="2" customFormat="1" ht="21" customHeight="1">
      <c r="A86" s="91">
        <v>77</v>
      </c>
      <c r="B86" s="92" t="s">
        <v>201</v>
      </c>
      <c r="C86" s="93" t="s">
        <v>200</v>
      </c>
      <c r="D86" s="102">
        <v>28</v>
      </c>
      <c r="E86" s="91">
        <v>10</v>
      </c>
      <c r="F86" s="92">
        <f t="shared" si="33"/>
        <v>3</v>
      </c>
      <c r="G86" s="100" t="str">
        <f t="shared" si="34"/>
        <v>Y</v>
      </c>
      <c r="H86" s="101">
        <v>18</v>
      </c>
      <c r="I86" s="92">
        <f t="shared" si="35"/>
        <v>3</v>
      </c>
      <c r="J86" s="100" t="str">
        <f t="shared" si="36"/>
        <v>Y</v>
      </c>
      <c r="K86" s="228">
        <v>10</v>
      </c>
      <c r="L86" s="105">
        <f t="shared" si="40"/>
        <v>3.3000000000000003</v>
      </c>
      <c r="M86" s="118">
        <f t="shared" si="37"/>
        <v>3</v>
      </c>
      <c r="N86" s="119" t="str">
        <f t="shared" si="41"/>
        <v>Y</v>
      </c>
      <c r="O86" s="106">
        <f t="shared" si="38"/>
        <v>6.7</v>
      </c>
      <c r="P86" s="118">
        <f t="shared" si="39"/>
        <v>3</v>
      </c>
      <c r="Q86" s="119" t="str">
        <f t="shared" si="42"/>
        <v>Y</v>
      </c>
      <c r="R86" s="99">
        <v>10</v>
      </c>
      <c r="S86" s="105">
        <v>3</v>
      </c>
      <c r="T86" s="92">
        <f t="shared" si="43"/>
        <v>0</v>
      </c>
      <c r="U86" s="100" t="str">
        <f t="shared" si="44"/>
        <v>N</v>
      </c>
      <c r="V86" s="106">
        <v>7</v>
      </c>
      <c r="W86" s="92">
        <f t="shared" si="45"/>
        <v>0</v>
      </c>
      <c r="X86" s="100" t="str">
        <f t="shared" si="46"/>
        <v>N</v>
      </c>
      <c r="Y86" s="228">
        <v>10</v>
      </c>
      <c r="Z86" s="91">
        <f t="shared" si="47"/>
        <v>3.3000000000000003</v>
      </c>
      <c r="AA86" s="92">
        <f t="shared" si="48"/>
        <v>3</v>
      </c>
      <c r="AB86" s="100" t="str">
        <f t="shared" si="49"/>
        <v>Y</v>
      </c>
      <c r="AC86" s="101">
        <f t="shared" si="50"/>
        <v>6.7</v>
      </c>
      <c r="AD86" s="92">
        <f t="shared" si="51"/>
        <v>3</v>
      </c>
      <c r="AE86" s="100" t="str">
        <f t="shared" si="52"/>
        <v>Y</v>
      </c>
      <c r="AF86" s="99">
        <v>17</v>
      </c>
      <c r="AG86" s="105">
        <v>4</v>
      </c>
      <c r="AH86" s="92">
        <f t="shared" si="53"/>
        <v>0</v>
      </c>
      <c r="AI86" s="100" t="str">
        <f t="shared" si="54"/>
        <v>N</v>
      </c>
      <c r="AJ86" s="106">
        <v>13</v>
      </c>
      <c r="AK86" s="92">
        <f t="shared" si="55"/>
        <v>3</v>
      </c>
      <c r="AL86" s="100" t="str">
        <f t="shared" si="56"/>
        <v>Y</v>
      </c>
      <c r="AM86" s="107">
        <v>10</v>
      </c>
      <c r="AN86" s="91">
        <f t="shared" si="57"/>
        <v>5</v>
      </c>
      <c r="AO86" s="92">
        <f t="shared" si="58"/>
        <v>3</v>
      </c>
      <c r="AP86" s="100" t="str">
        <f t="shared" si="59"/>
        <v>Y</v>
      </c>
      <c r="AQ86" s="101">
        <f t="shared" si="60"/>
        <v>5</v>
      </c>
      <c r="AR86" s="92">
        <f t="shared" si="61"/>
        <v>3</v>
      </c>
      <c r="AS86" s="100" t="str">
        <f t="shared" si="62"/>
        <v>Y</v>
      </c>
      <c r="AT86" s="107">
        <v>29</v>
      </c>
      <c r="AU86" s="92">
        <f t="shared" si="63"/>
        <v>2</v>
      </c>
      <c r="AV86" s="100" t="str">
        <f t="shared" si="64"/>
        <v>N</v>
      </c>
      <c r="AW86" s="29"/>
      <c r="AX86" s="30"/>
      <c r="AY86" s="30"/>
      <c r="AZ86" s="31"/>
      <c r="BA86" s="10"/>
    </row>
    <row r="87" spans="1:53" s="2" customFormat="1" ht="21" customHeight="1">
      <c r="A87" s="91">
        <v>78</v>
      </c>
      <c r="B87" s="92" t="s">
        <v>203</v>
      </c>
      <c r="C87" s="93" t="s">
        <v>202</v>
      </c>
      <c r="D87" s="102">
        <v>29</v>
      </c>
      <c r="E87" s="91">
        <v>10</v>
      </c>
      <c r="F87" s="92">
        <f t="shared" si="33"/>
        <v>3</v>
      </c>
      <c r="G87" s="100" t="str">
        <f t="shared" si="34"/>
        <v>Y</v>
      </c>
      <c r="H87" s="101">
        <v>19</v>
      </c>
      <c r="I87" s="92">
        <f t="shared" si="35"/>
        <v>3</v>
      </c>
      <c r="J87" s="100" t="str">
        <f t="shared" si="36"/>
        <v>Y</v>
      </c>
      <c r="K87" s="228">
        <v>10</v>
      </c>
      <c r="L87" s="105">
        <f t="shared" si="40"/>
        <v>3.3000000000000003</v>
      </c>
      <c r="M87" s="118">
        <f t="shared" si="37"/>
        <v>3</v>
      </c>
      <c r="N87" s="119" t="str">
        <f t="shared" si="41"/>
        <v>Y</v>
      </c>
      <c r="O87" s="106">
        <f t="shared" si="38"/>
        <v>6.7</v>
      </c>
      <c r="P87" s="118">
        <f t="shared" si="39"/>
        <v>3</v>
      </c>
      <c r="Q87" s="119" t="str">
        <f t="shared" si="42"/>
        <v>Y</v>
      </c>
      <c r="R87" s="99">
        <v>20</v>
      </c>
      <c r="S87" s="105">
        <v>5</v>
      </c>
      <c r="T87" s="92">
        <f t="shared" si="43"/>
        <v>3</v>
      </c>
      <c r="U87" s="100" t="str">
        <f t="shared" si="44"/>
        <v>Y</v>
      </c>
      <c r="V87" s="106">
        <v>15</v>
      </c>
      <c r="W87" s="92">
        <f t="shared" si="45"/>
        <v>3</v>
      </c>
      <c r="X87" s="100" t="str">
        <f t="shared" si="46"/>
        <v>Y</v>
      </c>
      <c r="Y87" s="228">
        <v>10</v>
      </c>
      <c r="Z87" s="91">
        <f t="shared" si="47"/>
        <v>3.3000000000000003</v>
      </c>
      <c r="AA87" s="92">
        <f t="shared" si="48"/>
        <v>3</v>
      </c>
      <c r="AB87" s="100" t="str">
        <f t="shared" si="49"/>
        <v>Y</v>
      </c>
      <c r="AC87" s="101">
        <f t="shared" si="50"/>
        <v>6.7</v>
      </c>
      <c r="AD87" s="92">
        <f t="shared" si="51"/>
        <v>3</v>
      </c>
      <c r="AE87" s="100" t="str">
        <f t="shared" si="52"/>
        <v>Y</v>
      </c>
      <c r="AF87" s="99">
        <v>15</v>
      </c>
      <c r="AG87" s="105">
        <v>15</v>
      </c>
      <c r="AH87" s="92">
        <f t="shared" si="53"/>
        <v>3</v>
      </c>
      <c r="AI87" s="100" t="str">
        <f t="shared" si="54"/>
        <v>Y</v>
      </c>
      <c r="AJ87" s="106">
        <v>0</v>
      </c>
      <c r="AK87" s="92">
        <f t="shared" si="55"/>
        <v>0</v>
      </c>
      <c r="AL87" s="100" t="str">
        <f t="shared" si="56"/>
        <v>N</v>
      </c>
      <c r="AM87" s="107">
        <v>10</v>
      </c>
      <c r="AN87" s="91">
        <f t="shared" si="57"/>
        <v>5</v>
      </c>
      <c r="AO87" s="92">
        <f t="shared" si="58"/>
        <v>3</v>
      </c>
      <c r="AP87" s="100" t="str">
        <f t="shared" si="59"/>
        <v>Y</v>
      </c>
      <c r="AQ87" s="101">
        <f t="shared" si="60"/>
        <v>5</v>
      </c>
      <c r="AR87" s="92">
        <f t="shared" si="61"/>
        <v>3</v>
      </c>
      <c r="AS87" s="100" t="str">
        <f t="shared" si="62"/>
        <v>Y</v>
      </c>
      <c r="AT87" s="107">
        <v>21</v>
      </c>
      <c r="AU87" s="92">
        <f t="shared" si="63"/>
        <v>0</v>
      </c>
      <c r="AV87" s="100" t="str">
        <f t="shared" si="64"/>
        <v>N</v>
      </c>
      <c r="AW87" s="29"/>
      <c r="AX87" s="30"/>
      <c r="AY87" s="30"/>
      <c r="AZ87" s="31"/>
      <c r="BA87" s="10"/>
    </row>
    <row r="88" spans="1:53" s="2" customFormat="1" ht="21" customHeight="1">
      <c r="A88" s="91">
        <v>79</v>
      </c>
      <c r="B88" s="92" t="s">
        <v>205</v>
      </c>
      <c r="C88" s="93" t="s">
        <v>204</v>
      </c>
      <c r="D88" s="102">
        <v>16</v>
      </c>
      <c r="E88" s="91">
        <v>10</v>
      </c>
      <c r="F88" s="92">
        <f t="shared" si="33"/>
        <v>3</v>
      </c>
      <c r="G88" s="100" t="str">
        <f t="shared" si="34"/>
        <v>Y</v>
      </c>
      <c r="H88" s="101">
        <v>6</v>
      </c>
      <c r="I88" s="92">
        <f t="shared" si="35"/>
        <v>0</v>
      </c>
      <c r="J88" s="100" t="str">
        <f t="shared" si="36"/>
        <v>N</v>
      </c>
      <c r="K88" s="228">
        <v>10</v>
      </c>
      <c r="L88" s="105">
        <f t="shared" si="40"/>
        <v>3.3000000000000003</v>
      </c>
      <c r="M88" s="118">
        <f t="shared" si="37"/>
        <v>3</v>
      </c>
      <c r="N88" s="119" t="str">
        <f t="shared" si="41"/>
        <v>Y</v>
      </c>
      <c r="O88" s="106">
        <f t="shared" si="38"/>
        <v>6.7</v>
      </c>
      <c r="P88" s="118">
        <f t="shared" si="39"/>
        <v>3</v>
      </c>
      <c r="Q88" s="119" t="str">
        <f t="shared" si="42"/>
        <v>Y</v>
      </c>
      <c r="R88" s="99">
        <v>7</v>
      </c>
      <c r="S88" s="105">
        <v>1</v>
      </c>
      <c r="T88" s="92">
        <f t="shared" si="43"/>
        <v>0</v>
      </c>
      <c r="U88" s="100" t="str">
        <f t="shared" si="44"/>
        <v>N</v>
      </c>
      <c r="V88" s="106">
        <v>6</v>
      </c>
      <c r="W88" s="92">
        <f t="shared" si="45"/>
        <v>0</v>
      </c>
      <c r="X88" s="100" t="str">
        <f t="shared" si="46"/>
        <v>N</v>
      </c>
      <c r="Y88" s="228">
        <v>10</v>
      </c>
      <c r="Z88" s="91">
        <f t="shared" si="47"/>
        <v>3.3000000000000003</v>
      </c>
      <c r="AA88" s="92">
        <f t="shared" si="48"/>
        <v>3</v>
      </c>
      <c r="AB88" s="100" t="str">
        <f t="shared" si="49"/>
        <v>Y</v>
      </c>
      <c r="AC88" s="101">
        <f t="shared" si="50"/>
        <v>6.7</v>
      </c>
      <c r="AD88" s="92">
        <f t="shared" si="51"/>
        <v>3</v>
      </c>
      <c r="AE88" s="100" t="str">
        <f t="shared" si="52"/>
        <v>Y</v>
      </c>
      <c r="AF88" s="99">
        <v>23</v>
      </c>
      <c r="AG88" s="105">
        <v>13</v>
      </c>
      <c r="AH88" s="92">
        <f t="shared" si="53"/>
        <v>3</v>
      </c>
      <c r="AI88" s="100" t="str">
        <f t="shared" si="54"/>
        <v>Y</v>
      </c>
      <c r="AJ88" s="106">
        <v>10</v>
      </c>
      <c r="AK88" s="92">
        <f t="shared" si="55"/>
        <v>3</v>
      </c>
      <c r="AL88" s="100" t="str">
        <f t="shared" si="56"/>
        <v>Y</v>
      </c>
      <c r="AM88" s="107">
        <v>10</v>
      </c>
      <c r="AN88" s="91">
        <f t="shared" si="57"/>
        <v>5</v>
      </c>
      <c r="AO88" s="92">
        <f t="shared" si="58"/>
        <v>3</v>
      </c>
      <c r="AP88" s="100" t="str">
        <f t="shared" si="59"/>
        <v>Y</v>
      </c>
      <c r="AQ88" s="101">
        <f t="shared" si="60"/>
        <v>5</v>
      </c>
      <c r="AR88" s="92">
        <f t="shared" si="61"/>
        <v>3</v>
      </c>
      <c r="AS88" s="100" t="str">
        <f t="shared" si="62"/>
        <v>Y</v>
      </c>
      <c r="AT88" s="107">
        <v>18</v>
      </c>
      <c r="AU88" s="92">
        <f t="shared" si="63"/>
        <v>0</v>
      </c>
      <c r="AV88" s="100" t="str">
        <f t="shared" si="64"/>
        <v>N</v>
      </c>
      <c r="AW88" s="29"/>
      <c r="AX88" s="30"/>
      <c r="AY88" s="30"/>
      <c r="AZ88" s="31"/>
      <c r="BA88" s="10"/>
    </row>
    <row r="89" spans="1:53" s="2" customFormat="1" ht="21" customHeight="1">
      <c r="A89" s="91">
        <v>80</v>
      </c>
      <c r="B89" s="92" t="s">
        <v>207</v>
      </c>
      <c r="C89" s="93" t="s">
        <v>206</v>
      </c>
      <c r="D89" s="102">
        <v>22</v>
      </c>
      <c r="E89" s="91">
        <v>10</v>
      </c>
      <c r="F89" s="92">
        <f t="shared" si="33"/>
        <v>3</v>
      </c>
      <c r="G89" s="100" t="str">
        <f t="shared" si="34"/>
        <v>Y</v>
      </c>
      <c r="H89" s="101">
        <v>12</v>
      </c>
      <c r="I89" s="92">
        <f t="shared" si="35"/>
        <v>3</v>
      </c>
      <c r="J89" s="100" t="str">
        <f t="shared" si="36"/>
        <v>Y</v>
      </c>
      <c r="K89" s="228">
        <v>3</v>
      </c>
      <c r="L89" s="105">
        <f t="shared" si="40"/>
        <v>0.99</v>
      </c>
      <c r="M89" s="118">
        <f t="shared" si="37"/>
        <v>0</v>
      </c>
      <c r="N89" s="119" t="str">
        <f t="shared" si="41"/>
        <v>N</v>
      </c>
      <c r="O89" s="106">
        <f t="shared" si="38"/>
        <v>2.0100000000000002</v>
      </c>
      <c r="P89" s="118">
        <f t="shared" si="39"/>
        <v>0</v>
      </c>
      <c r="Q89" s="119" t="str">
        <f t="shared" si="42"/>
        <v>N</v>
      </c>
      <c r="R89" s="99">
        <v>5</v>
      </c>
      <c r="S89" s="105">
        <v>0</v>
      </c>
      <c r="T89" s="92">
        <f t="shared" si="43"/>
        <v>0</v>
      </c>
      <c r="U89" s="100" t="str">
        <f t="shared" si="44"/>
        <v>N</v>
      </c>
      <c r="V89" s="106">
        <v>5</v>
      </c>
      <c r="W89" s="92">
        <f t="shared" si="45"/>
        <v>0</v>
      </c>
      <c r="X89" s="100" t="str">
        <f t="shared" si="46"/>
        <v>N</v>
      </c>
      <c r="Y89" s="228">
        <v>3</v>
      </c>
      <c r="Z89" s="91">
        <f t="shared" si="47"/>
        <v>0.99</v>
      </c>
      <c r="AA89" s="92">
        <f t="shared" si="48"/>
        <v>0</v>
      </c>
      <c r="AB89" s="100" t="str">
        <f t="shared" si="49"/>
        <v>N</v>
      </c>
      <c r="AC89" s="101">
        <f t="shared" si="50"/>
        <v>2.0100000000000002</v>
      </c>
      <c r="AD89" s="92">
        <f t="shared" si="51"/>
        <v>0</v>
      </c>
      <c r="AE89" s="100" t="str">
        <f t="shared" si="52"/>
        <v>N</v>
      </c>
      <c r="AF89" s="99">
        <v>24</v>
      </c>
      <c r="AG89" s="105">
        <v>15</v>
      </c>
      <c r="AH89" s="92">
        <f t="shared" si="53"/>
        <v>3</v>
      </c>
      <c r="AI89" s="100" t="str">
        <f t="shared" si="54"/>
        <v>Y</v>
      </c>
      <c r="AJ89" s="106">
        <v>9</v>
      </c>
      <c r="AK89" s="92">
        <f t="shared" si="55"/>
        <v>3</v>
      </c>
      <c r="AL89" s="100" t="str">
        <f t="shared" si="56"/>
        <v>Y</v>
      </c>
      <c r="AM89" s="107">
        <v>3</v>
      </c>
      <c r="AN89" s="91">
        <f t="shared" si="57"/>
        <v>1.5</v>
      </c>
      <c r="AO89" s="92">
        <f t="shared" si="58"/>
        <v>0</v>
      </c>
      <c r="AP89" s="100" t="str">
        <f t="shared" si="59"/>
        <v>N</v>
      </c>
      <c r="AQ89" s="101">
        <f t="shared" si="60"/>
        <v>1.5</v>
      </c>
      <c r="AR89" s="92">
        <f t="shared" si="61"/>
        <v>0</v>
      </c>
      <c r="AS89" s="100" t="str">
        <f t="shared" si="62"/>
        <v>N</v>
      </c>
      <c r="AT89" s="107">
        <v>21</v>
      </c>
      <c r="AU89" s="92">
        <f t="shared" si="63"/>
        <v>0</v>
      </c>
      <c r="AV89" s="100" t="str">
        <f t="shared" si="64"/>
        <v>N</v>
      </c>
      <c r="AW89" s="29"/>
      <c r="AX89" s="30"/>
      <c r="AY89" s="30"/>
      <c r="AZ89" s="31"/>
      <c r="BA89" s="10"/>
    </row>
    <row r="90" spans="1:53" s="2" customFormat="1" ht="21" customHeight="1">
      <c r="A90" s="91">
        <v>81</v>
      </c>
      <c r="B90" s="92" t="s">
        <v>209</v>
      </c>
      <c r="C90" s="93" t="s">
        <v>208</v>
      </c>
      <c r="D90" s="102">
        <v>22</v>
      </c>
      <c r="E90" s="91">
        <v>10</v>
      </c>
      <c r="F90" s="92">
        <f t="shared" si="33"/>
        <v>3</v>
      </c>
      <c r="G90" s="100" t="str">
        <f t="shared" si="34"/>
        <v>Y</v>
      </c>
      <c r="H90" s="101">
        <v>12</v>
      </c>
      <c r="I90" s="92">
        <f t="shared" si="35"/>
        <v>3</v>
      </c>
      <c r="J90" s="100" t="str">
        <f t="shared" si="36"/>
        <v>Y</v>
      </c>
      <c r="K90" s="228">
        <v>10</v>
      </c>
      <c r="L90" s="105">
        <f t="shared" si="40"/>
        <v>3.3000000000000003</v>
      </c>
      <c r="M90" s="118">
        <f t="shared" si="37"/>
        <v>3</v>
      </c>
      <c r="N90" s="119" t="str">
        <f t="shared" si="41"/>
        <v>Y</v>
      </c>
      <c r="O90" s="106">
        <f t="shared" si="38"/>
        <v>6.7</v>
      </c>
      <c r="P90" s="118">
        <f t="shared" si="39"/>
        <v>3</v>
      </c>
      <c r="Q90" s="119" t="str">
        <f t="shared" si="42"/>
        <v>Y</v>
      </c>
      <c r="R90" s="99">
        <v>9</v>
      </c>
      <c r="S90" s="105">
        <v>2</v>
      </c>
      <c r="T90" s="92">
        <f t="shared" si="43"/>
        <v>0</v>
      </c>
      <c r="U90" s="100" t="str">
        <f t="shared" si="44"/>
        <v>N</v>
      </c>
      <c r="V90" s="106">
        <v>7</v>
      </c>
      <c r="W90" s="92">
        <f t="shared" si="45"/>
        <v>0</v>
      </c>
      <c r="X90" s="100" t="str">
        <f t="shared" si="46"/>
        <v>N</v>
      </c>
      <c r="Y90" s="228">
        <v>10</v>
      </c>
      <c r="Z90" s="91">
        <f t="shared" si="47"/>
        <v>3.3000000000000003</v>
      </c>
      <c r="AA90" s="92">
        <f t="shared" si="48"/>
        <v>3</v>
      </c>
      <c r="AB90" s="100" t="str">
        <f t="shared" si="49"/>
        <v>Y</v>
      </c>
      <c r="AC90" s="101">
        <f t="shared" si="50"/>
        <v>6.7</v>
      </c>
      <c r="AD90" s="92">
        <f t="shared" si="51"/>
        <v>3</v>
      </c>
      <c r="AE90" s="100" t="str">
        <f t="shared" si="52"/>
        <v>Y</v>
      </c>
      <c r="AF90" s="99">
        <v>15</v>
      </c>
      <c r="AG90" s="105">
        <v>15</v>
      </c>
      <c r="AH90" s="92">
        <f t="shared" si="53"/>
        <v>3</v>
      </c>
      <c r="AI90" s="100" t="str">
        <f t="shared" si="54"/>
        <v>Y</v>
      </c>
      <c r="AJ90" s="106">
        <v>0</v>
      </c>
      <c r="AK90" s="92">
        <f t="shared" si="55"/>
        <v>0</v>
      </c>
      <c r="AL90" s="100" t="str">
        <f t="shared" si="56"/>
        <v>N</v>
      </c>
      <c r="AM90" s="107">
        <v>10</v>
      </c>
      <c r="AN90" s="91">
        <f t="shared" si="57"/>
        <v>5</v>
      </c>
      <c r="AO90" s="92">
        <f t="shared" si="58"/>
        <v>3</v>
      </c>
      <c r="AP90" s="100" t="str">
        <f t="shared" si="59"/>
        <v>Y</v>
      </c>
      <c r="AQ90" s="101">
        <f t="shared" si="60"/>
        <v>5</v>
      </c>
      <c r="AR90" s="92">
        <f t="shared" si="61"/>
        <v>3</v>
      </c>
      <c r="AS90" s="100" t="str">
        <f t="shared" si="62"/>
        <v>Y</v>
      </c>
      <c r="AT90" s="107">
        <v>17</v>
      </c>
      <c r="AU90" s="92">
        <f t="shared" si="63"/>
        <v>0</v>
      </c>
      <c r="AV90" s="100" t="str">
        <f t="shared" si="64"/>
        <v>N</v>
      </c>
      <c r="AW90" s="29"/>
      <c r="AX90" s="30"/>
      <c r="AY90" s="30"/>
      <c r="AZ90" s="31"/>
      <c r="BA90" s="10"/>
    </row>
    <row r="91" spans="1:53" s="2" customFormat="1" ht="21" customHeight="1">
      <c r="A91" s="91">
        <v>82</v>
      </c>
      <c r="B91" s="92" t="s">
        <v>211</v>
      </c>
      <c r="C91" s="93" t="s">
        <v>210</v>
      </c>
      <c r="D91" s="102">
        <v>20</v>
      </c>
      <c r="E91" s="91">
        <v>7</v>
      </c>
      <c r="F91" s="92">
        <f t="shared" si="33"/>
        <v>3</v>
      </c>
      <c r="G91" s="100" t="str">
        <f t="shared" si="34"/>
        <v>Y</v>
      </c>
      <c r="H91" s="101">
        <v>13</v>
      </c>
      <c r="I91" s="92">
        <f t="shared" si="35"/>
        <v>3</v>
      </c>
      <c r="J91" s="100" t="str">
        <f t="shared" si="36"/>
        <v>Y</v>
      </c>
      <c r="K91" s="228">
        <v>10</v>
      </c>
      <c r="L91" s="105">
        <f t="shared" si="40"/>
        <v>3.3000000000000003</v>
      </c>
      <c r="M91" s="118">
        <f t="shared" si="37"/>
        <v>3</v>
      </c>
      <c r="N91" s="119" t="str">
        <f t="shared" si="41"/>
        <v>Y</v>
      </c>
      <c r="O91" s="106">
        <f t="shared" si="38"/>
        <v>6.7</v>
      </c>
      <c r="P91" s="118">
        <f t="shared" si="39"/>
        <v>3</v>
      </c>
      <c r="Q91" s="119" t="str">
        <f t="shared" si="42"/>
        <v>Y</v>
      </c>
      <c r="R91" s="99">
        <v>17</v>
      </c>
      <c r="S91" s="105">
        <v>10</v>
      </c>
      <c r="T91" s="92">
        <f t="shared" si="43"/>
        <v>3</v>
      </c>
      <c r="U91" s="100" t="str">
        <f t="shared" si="44"/>
        <v>Y</v>
      </c>
      <c r="V91" s="106">
        <v>7</v>
      </c>
      <c r="W91" s="92">
        <f t="shared" si="45"/>
        <v>0</v>
      </c>
      <c r="X91" s="100" t="str">
        <f t="shared" si="46"/>
        <v>N</v>
      </c>
      <c r="Y91" s="228">
        <v>10</v>
      </c>
      <c r="Z91" s="91">
        <f t="shared" si="47"/>
        <v>3.3000000000000003</v>
      </c>
      <c r="AA91" s="92">
        <f t="shared" si="48"/>
        <v>3</v>
      </c>
      <c r="AB91" s="100" t="str">
        <f t="shared" si="49"/>
        <v>Y</v>
      </c>
      <c r="AC91" s="101">
        <f t="shared" si="50"/>
        <v>6.7</v>
      </c>
      <c r="AD91" s="92">
        <f t="shared" si="51"/>
        <v>3</v>
      </c>
      <c r="AE91" s="100" t="str">
        <f t="shared" si="52"/>
        <v>Y</v>
      </c>
      <c r="AF91" s="99">
        <v>29</v>
      </c>
      <c r="AG91" s="105">
        <v>15</v>
      </c>
      <c r="AH91" s="92">
        <f t="shared" si="53"/>
        <v>3</v>
      </c>
      <c r="AI91" s="100" t="str">
        <f t="shared" si="54"/>
        <v>Y</v>
      </c>
      <c r="AJ91" s="106">
        <v>14</v>
      </c>
      <c r="AK91" s="92">
        <f t="shared" si="55"/>
        <v>3</v>
      </c>
      <c r="AL91" s="100" t="str">
        <f t="shared" si="56"/>
        <v>Y</v>
      </c>
      <c r="AM91" s="107">
        <v>10</v>
      </c>
      <c r="AN91" s="91">
        <f t="shared" si="57"/>
        <v>5</v>
      </c>
      <c r="AO91" s="92">
        <f t="shared" si="58"/>
        <v>3</v>
      </c>
      <c r="AP91" s="100" t="str">
        <f t="shared" si="59"/>
        <v>Y</v>
      </c>
      <c r="AQ91" s="101">
        <f t="shared" si="60"/>
        <v>5</v>
      </c>
      <c r="AR91" s="92">
        <f t="shared" si="61"/>
        <v>3</v>
      </c>
      <c r="AS91" s="100" t="str">
        <f t="shared" si="62"/>
        <v>Y</v>
      </c>
      <c r="AT91" s="107">
        <v>24</v>
      </c>
      <c r="AU91" s="92">
        <f t="shared" si="63"/>
        <v>1</v>
      </c>
      <c r="AV91" s="100" t="str">
        <f t="shared" si="64"/>
        <v>N</v>
      </c>
      <c r="AW91" s="29"/>
      <c r="AX91" s="30"/>
      <c r="AY91" s="30"/>
      <c r="AZ91" s="31"/>
      <c r="BA91" s="10"/>
    </row>
    <row r="92" spans="1:53" s="2" customFormat="1" ht="21" customHeight="1">
      <c r="A92" s="91">
        <v>83</v>
      </c>
      <c r="B92" s="92" t="s">
        <v>213</v>
      </c>
      <c r="C92" s="93" t="s">
        <v>212</v>
      </c>
      <c r="D92" s="102">
        <v>20</v>
      </c>
      <c r="E92" s="91">
        <v>8</v>
      </c>
      <c r="F92" s="92">
        <f t="shared" si="33"/>
        <v>3</v>
      </c>
      <c r="G92" s="100" t="str">
        <f t="shared" si="34"/>
        <v>Y</v>
      </c>
      <c r="H92" s="101">
        <v>12</v>
      </c>
      <c r="I92" s="92">
        <f t="shared" si="35"/>
        <v>3</v>
      </c>
      <c r="J92" s="100" t="str">
        <f t="shared" si="36"/>
        <v>Y</v>
      </c>
      <c r="K92" s="228">
        <v>4</v>
      </c>
      <c r="L92" s="105">
        <f t="shared" si="40"/>
        <v>1.32</v>
      </c>
      <c r="M92" s="118">
        <f t="shared" si="37"/>
        <v>0</v>
      </c>
      <c r="N92" s="119" t="str">
        <f t="shared" si="41"/>
        <v>N</v>
      </c>
      <c r="O92" s="106">
        <f t="shared" si="38"/>
        <v>2.68</v>
      </c>
      <c r="P92" s="118">
        <f t="shared" si="39"/>
        <v>1</v>
      </c>
      <c r="Q92" s="119" t="str">
        <f t="shared" si="42"/>
        <v>N</v>
      </c>
      <c r="R92" s="99">
        <v>4</v>
      </c>
      <c r="S92" s="105">
        <v>0</v>
      </c>
      <c r="T92" s="92">
        <f t="shared" si="43"/>
        <v>0</v>
      </c>
      <c r="U92" s="100" t="str">
        <f t="shared" si="44"/>
        <v>N</v>
      </c>
      <c r="V92" s="106">
        <v>4</v>
      </c>
      <c r="W92" s="92">
        <f t="shared" si="45"/>
        <v>0</v>
      </c>
      <c r="X92" s="100" t="str">
        <f t="shared" si="46"/>
        <v>N</v>
      </c>
      <c r="Y92" s="228">
        <v>4</v>
      </c>
      <c r="Z92" s="91">
        <f t="shared" si="47"/>
        <v>1.32</v>
      </c>
      <c r="AA92" s="92">
        <f t="shared" si="48"/>
        <v>0</v>
      </c>
      <c r="AB92" s="100" t="str">
        <f t="shared" si="49"/>
        <v>N</v>
      </c>
      <c r="AC92" s="101">
        <f t="shared" si="50"/>
        <v>2.68</v>
      </c>
      <c r="AD92" s="92">
        <f t="shared" si="51"/>
        <v>1</v>
      </c>
      <c r="AE92" s="100" t="str">
        <f t="shared" si="52"/>
        <v>N</v>
      </c>
      <c r="AF92" s="99">
        <v>21</v>
      </c>
      <c r="AG92" s="105">
        <v>15</v>
      </c>
      <c r="AH92" s="92">
        <f t="shared" si="53"/>
        <v>3</v>
      </c>
      <c r="AI92" s="100" t="str">
        <f t="shared" si="54"/>
        <v>Y</v>
      </c>
      <c r="AJ92" s="106">
        <v>6</v>
      </c>
      <c r="AK92" s="92">
        <f t="shared" si="55"/>
        <v>1</v>
      </c>
      <c r="AL92" s="100" t="str">
        <f t="shared" si="56"/>
        <v>N</v>
      </c>
      <c r="AM92" s="107">
        <v>4</v>
      </c>
      <c r="AN92" s="91">
        <f t="shared" si="57"/>
        <v>2</v>
      </c>
      <c r="AO92" s="92">
        <f t="shared" si="58"/>
        <v>1</v>
      </c>
      <c r="AP92" s="100" t="str">
        <f t="shared" si="59"/>
        <v>N</v>
      </c>
      <c r="AQ92" s="101">
        <f t="shared" si="60"/>
        <v>2</v>
      </c>
      <c r="AR92" s="92">
        <f t="shared" si="61"/>
        <v>1</v>
      </c>
      <c r="AS92" s="100" t="str">
        <f t="shared" si="62"/>
        <v>N</v>
      </c>
      <c r="AT92" s="107">
        <v>21</v>
      </c>
      <c r="AU92" s="92">
        <f t="shared" si="63"/>
        <v>0</v>
      </c>
      <c r="AV92" s="100" t="str">
        <f t="shared" si="64"/>
        <v>N</v>
      </c>
      <c r="AW92" s="29"/>
      <c r="AX92" s="30"/>
      <c r="AY92" s="30"/>
      <c r="AZ92" s="31"/>
      <c r="BA92" s="10"/>
    </row>
    <row r="93" spans="1:53" s="2" customFormat="1" ht="21" customHeight="1">
      <c r="A93" s="91">
        <v>84</v>
      </c>
      <c r="B93" s="92" t="s">
        <v>215</v>
      </c>
      <c r="C93" s="93" t="s">
        <v>214</v>
      </c>
      <c r="D93" s="102">
        <v>25</v>
      </c>
      <c r="E93" s="91">
        <v>10</v>
      </c>
      <c r="F93" s="92">
        <f t="shared" si="33"/>
        <v>3</v>
      </c>
      <c r="G93" s="100" t="str">
        <f t="shared" si="34"/>
        <v>Y</v>
      </c>
      <c r="H93" s="101">
        <v>15</v>
      </c>
      <c r="I93" s="92">
        <f t="shared" si="35"/>
        <v>3</v>
      </c>
      <c r="J93" s="100" t="str">
        <f t="shared" si="36"/>
        <v>Y</v>
      </c>
      <c r="K93" s="228">
        <v>8</v>
      </c>
      <c r="L93" s="105">
        <f t="shared" si="40"/>
        <v>2.64</v>
      </c>
      <c r="M93" s="118">
        <f t="shared" si="37"/>
        <v>3</v>
      </c>
      <c r="N93" s="119" t="str">
        <f t="shared" si="41"/>
        <v>Y</v>
      </c>
      <c r="O93" s="106">
        <f t="shared" si="38"/>
        <v>5.36</v>
      </c>
      <c r="P93" s="118">
        <f t="shared" si="39"/>
        <v>3</v>
      </c>
      <c r="Q93" s="119" t="str">
        <f t="shared" si="42"/>
        <v>Y</v>
      </c>
      <c r="R93" s="99">
        <v>0</v>
      </c>
      <c r="S93" s="105">
        <v>0</v>
      </c>
      <c r="T93" s="92">
        <f t="shared" si="43"/>
        <v>0</v>
      </c>
      <c r="U93" s="100" t="str">
        <f t="shared" si="44"/>
        <v>N</v>
      </c>
      <c r="V93" s="106">
        <v>0</v>
      </c>
      <c r="W93" s="92">
        <f t="shared" si="45"/>
        <v>0</v>
      </c>
      <c r="X93" s="100" t="str">
        <f t="shared" si="46"/>
        <v>N</v>
      </c>
      <c r="Y93" s="228">
        <v>8</v>
      </c>
      <c r="Z93" s="91">
        <f t="shared" si="47"/>
        <v>2.64</v>
      </c>
      <c r="AA93" s="92">
        <f t="shared" si="48"/>
        <v>3</v>
      </c>
      <c r="AB93" s="100" t="str">
        <f t="shared" si="49"/>
        <v>Y</v>
      </c>
      <c r="AC93" s="101">
        <f t="shared" si="50"/>
        <v>5.36</v>
      </c>
      <c r="AD93" s="92">
        <f t="shared" si="51"/>
        <v>3</v>
      </c>
      <c r="AE93" s="100" t="str">
        <f t="shared" si="52"/>
        <v>Y</v>
      </c>
      <c r="AF93" s="99">
        <v>25</v>
      </c>
      <c r="AG93" s="105">
        <v>15</v>
      </c>
      <c r="AH93" s="92">
        <f t="shared" si="53"/>
        <v>3</v>
      </c>
      <c r="AI93" s="100" t="str">
        <f t="shared" si="54"/>
        <v>Y</v>
      </c>
      <c r="AJ93" s="106">
        <v>10</v>
      </c>
      <c r="AK93" s="92">
        <f t="shared" si="55"/>
        <v>3</v>
      </c>
      <c r="AL93" s="100" t="str">
        <f t="shared" si="56"/>
        <v>Y</v>
      </c>
      <c r="AM93" s="107">
        <v>8</v>
      </c>
      <c r="AN93" s="91">
        <f t="shared" si="57"/>
        <v>4</v>
      </c>
      <c r="AO93" s="92">
        <f t="shared" si="58"/>
        <v>3</v>
      </c>
      <c r="AP93" s="100" t="str">
        <f t="shared" si="59"/>
        <v>Y</v>
      </c>
      <c r="AQ93" s="101">
        <f t="shared" si="60"/>
        <v>4</v>
      </c>
      <c r="AR93" s="92">
        <f t="shared" si="61"/>
        <v>3</v>
      </c>
      <c r="AS93" s="100" t="str">
        <f t="shared" si="62"/>
        <v>Y</v>
      </c>
      <c r="AT93" s="107">
        <v>29</v>
      </c>
      <c r="AU93" s="92">
        <f t="shared" si="63"/>
        <v>2</v>
      </c>
      <c r="AV93" s="100" t="str">
        <f t="shared" si="64"/>
        <v>N</v>
      </c>
      <c r="AW93" s="29"/>
      <c r="AX93" s="30"/>
      <c r="AY93" s="30"/>
      <c r="AZ93" s="31"/>
      <c r="BA93" s="10"/>
    </row>
    <row r="94" spans="1:53" s="2" customFormat="1" ht="21" customHeight="1">
      <c r="A94" s="91">
        <v>85</v>
      </c>
      <c r="B94" s="92" t="s">
        <v>217</v>
      </c>
      <c r="C94" s="93" t="s">
        <v>216</v>
      </c>
      <c r="D94" s="102">
        <v>25</v>
      </c>
      <c r="E94" s="91">
        <v>10</v>
      </c>
      <c r="F94" s="92">
        <f t="shared" si="33"/>
        <v>3</v>
      </c>
      <c r="G94" s="100" t="str">
        <f t="shared" si="34"/>
        <v>Y</v>
      </c>
      <c r="H94" s="101">
        <v>15</v>
      </c>
      <c r="I94" s="92">
        <f t="shared" si="35"/>
        <v>3</v>
      </c>
      <c r="J94" s="100" t="str">
        <f t="shared" si="36"/>
        <v>Y</v>
      </c>
      <c r="K94" s="228">
        <v>10</v>
      </c>
      <c r="L94" s="105">
        <f t="shared" si="40"/>
        <v>3.3000000000000003</v>
      </c>
      <c r="M94" s="118">
        <f t="shared" si="37"/>
        <v>3</v>
      </c>
      <c r="N94" s="119" t="str">
        <f t="shared" si="41"/>
        <v>Y</v>
      </c>
      <c r="O94" s="106">
        <f t="shared" si="38"/>
        <v>6.7</v>
      </c>
      <c r="P94" s="118">
        <f t="shared" si="39"/>
        <v>3</v>
      </c>
      <c r="Q94" s="119" t="str">
        <f t="shared" si="42"/>
        <v>Y</v>
      </c>
      <c r="R94" s="99">
        <v>17</v>
      </c>
      <c r="S94" s="105">
        <v>5</v>
      </c>
      <c r="T94" s="92">
        <f t="shared" si="43"/>
        <v>3</v>
      </c>
      <c r="U94" s="100" t="str">
        <f t="shared" si="44"/>
        <v>Y</v>
      </c>
      <c r="V94" s="106">
        <v>12</v>
      </c>
      <c r="W94" s="92">
        <f t="shared" si="45"/>
        <v>3</v>
      </c>
      <c r="X94" s="100" t="str">
        <f t="shared" si="46"/>
        <v>Y</v>
      </c>
      <c r="Y94" s="228">
        <v>10</v>
      </c>
      <c r="Z94" s="91">
        <f t="shared" si="47"/>
        <v>3.3000000000000003</v>
      </c>
      <c r="AA94" s="92">
        <f t="shared" si="48"/>
        <v>3</v>
      </c>
      <c r="AB94" s="100" t="str">
        <f t="shared" si="49"/>
        <v>Y</v>
      </c>
      <c r="AC94" s="101">
        <f t="shared" si="50"/>
        <v>6.7</v>
      </c>
      <c r="AD94" s="92">
        <f t="shared" si="51"/>
        <v>3</v>
      </c>
      <c r="AE94" s="100" t="str">
        <f t="shared" si="52"/>
        <v>Y</v>
      </c>
      <c r="AF94" s="99">
        <v>16</v>
      </c>
      <c r="AG94" s="105">
        <v>15</v>
      </c>
      <c r="AH94" s="92">
        <f t="shared" si="53"/>
        <v>3</v>
      </c>
      <c r="AI94" s="100" t="str">
        <f t="shared" si="54"/>
        <v>Y</v>
      </c>
      <c r="AJ94" s="106">
        <v>1</v>
      </c>
      <c r="AK94" s="92">
        <f t="shared" si="55"/>
        <v>0</v>
      </c>
      <c r="AL94" s="100" t="str">
        <f t="shared" si="56"/>
        <v>N</v>
      </c>
      <c r="AM94" s="107">
        <v>10</v>
      </c>
      <c r="AN94" s="91">
        <f t="shared" si="57"/>
        <v>5</v>
      </c>
      <c r="AO94" s="92">
        <f t="shared" si="58"/>
        <v>3</v>
      </c>
      <c r="AP94" s="100" t="str">
        <f t="shared" si="59"/>
        <v>Y</v>
      </c>
      <c r="AQ94" s="101">
        <f t="shared" si="60"/>
        <v>5</v>
      </c>
      <c r="AR94" s="92">
        <f t="shared" si="61"/>
        <v>3</v>
      </c>
      <c r="AS94" s="100" t="str">
        <f t="shared" si="62"/>
        <v>Y</v>
      </c>
      <c r="AT94" s="107">
        <v>26</v>
      </c>
      <c r="AU94" s="92">
        <f t="shared" si="63"/>
        <v>1</v>
      </c>
      <c r="AV94" s="100" t="str">
        <f t="shared" si="64"/>
        <v>N</v>
      </c>
      <c r="AW94" s="29"/>
      <c r="AX94" s="30"/>
      <c r="AY94" s="30"/>
      <c r="AZ94" s="31"/>
      <c r="BA94" s="10"/>
    </row>
    <row r="95" spans="1:53" s="2" customFormat="1" ht="21" customHeight="1">
      <c r="A95" s="91">
        <v>86</v>
      </c>
      <c r="B95" s="92" t="s">
        <v>219</v>
      </c>
      <c r="C95" s="93" t="s">
        <v>218</v>
      </c>
      <c r="D95" s="102">
        <v>14</v>
      </c>
      <c r="E95" s="91">
        <v>9</v>
      </c>
      <c r="F95" s="92">
        <f t="shared" si="33"/>
        <v>3</v>
      </c>
      <c r="G95" s="100" t="str">
        <f t="shared" si="34"/>
        <v>Y</v>
      </c>
      <c r="H95" s="101">
        <v>5</v>
      </c>
      <c r="I95" s="92">
        <f t="shared" si="35"/>
        <v>0</v>
      </c>
      <c r="J95" s="100" t="str">
        <f t="shared" si="36"/>
        <v>N</v>
      </c>
      <c r="K95" s="228">
        <v>10</v>
      </c>
      <c r="L95" s="105">
        <f t="shared" si="40"/>
        <v>3.3000000000000003</v>
      </c>
      <c r="M95" s="118">
        <f t="shared" si="37"/>
        <v>3</v>
      </c>
      <c r="N95" s="119" t="str">
        <f t="shared" si="41"/>
        <v>Y</v>
      </c>
      <c r="O95" s="106">
        <f t="shared" si="38"/>
        <v>6.7</v>
      </c>
      <c r="P95" s="118">
        <f t="shared" si="39"/>
        <v>3</v>
      </c>
      <c r="Q95" s="119" t="str">
        <f t="shared" si="42"/>
        <v>Y</v>
      </c>
      <c r="R95" s="99">
        <v>16</v>
      </c>
      <c r="S95" s="105">
        <v>10</v>
      </c>
      <c r="T95" s="92">
        <f t="shared" si="43"/>
        <v>3</v>
      </c>
      <c r="U95" s="100" t="str">
        <f t="shared" si="44"/>
        <v>Y</v>
      </c>
      <c r="V95" s="106">
        <v>6</v>
      </c>
      <c r="W95" s="92">
        <f t="shared" si="45"/>
        <v>0</v>
      </c>
      <c r="X95" s="100" t="str">
        <f t="shared" si="46"/>
        <v>N</v>
      </c>
      <c r="Y95" s="228">
        <v>10</v>
      </c>
      <c r="Z95" s="91">
        <f t="shared" si="47"/>
        <v>3.3000000000000003</v>
      </c>
      <c r="AA95" s="92">
        <f t="shared" si="48"/>
        <v>3</v>
      </c>
      <c r="AB95" s="100" t="str">
        <f t="shared" si="49"/>
        <v>Y</v>
      </c>
      <c r="AC95" s="101">
        <f t="shared" si="50"/>
        <v>6.7</v>
      </c>
      <c r="AD95" s="92">
        <f t="shared" si="51"/>
        <v>3</v>
      </c>
      <c r="AE95" s="100" t="str">
        <f t="shared" si="52"/>
        <v>Y</v>
      </c>
      <c r="AF95" s="99">
        <v>18</v>
      </c>
      <c r="AG95" s="105">
        <v>10</v>
      </c>
      <c r="AH95" s="92">
        <f t="shared" si="53"/>
        <v>3</v>
      </c>
      <c r="AI95" s="100" t="str">
        <f t="shared" si="54"/>
        <v>Y</v>
      </c>
      <c r="AJ95" s="106">
        <v>8</v>
      </c>
      <c r="AK95" s="92">
        <f t="shared" si="55"/>
        <v>3</v>
      </c>
      <c r="AL95" s="100" t="str">
        <f t="shared" si="56"/>
        <v>Y</v>
      </c>
      <c r="AM95" s="107">
        <v>10</v>
      </c>
      <c r="AN95" s="91">
        <f t="shared" si="57"/>
        <v>5</v>
      </c>
      <c r="AO95" s="92">
        <f t="shared" si="58"/>
        <v>3</v>
      </c>
      <c r="AP95" s="100" t="str">
        <f t="shared" si="59"/>
        <v>Y</v>
      </c>
      <c r="AQ95" s="101">
        <f t="shared" si="60"/>
        <v>5</v>
      </c>
      <c r="AR95" s="92">
        <f t="shared" si="61"/>
        <v>3</v>
      </c>
      <c r="AS95" s="100" t="str">
        <f t="shared" si="62"/>
        <v>Y</v>
      </c>
      <c r="AT95" s="107">
        <v>17</v>
      </c>
      <c r="AU95" s="92">
        <f t="shared" si="63"/>
        <v>0</v>
      </c>
      <c r="AV95" s="100" t="str">
        <f t="shared" si="64"/>
        <v>N</v>
      </c>
      <c r="AW95" s="29"/>
      <c r="AX95" s="30"/>
      <c r="AY95" s="30"/>
      <c r="AZ95" s="31"/>
      <c r="BA95" s="10"/>
    </row>
    <row r="96" spans="1:53" s="2" customFormat="1" ht="21" customHeight="1">
      <c r="A96" s="91">
        <v>87</v>
      </c>
      <c r="B96" s="92" t="s">
        <v>221</v>
      </c>
      <c r="C96" s="93" t="s">
        <v>220</v>
      </c>
      <c r="D96" s="102">
        <v>22</v>
      </c>
      <c r="E96" s="91">
        <v>10</v>
      </c>
      <c r="F96" s="92">
        <f t="shared" si="33"/>
        <v>3</v>
      </c>
      <c r="G96" s="100" t="str">
        <f t="shared" si="34"/>
        <v>Y</v>
      </c>
      <c r="H96" s="101">
        <v>12</v>
      </c>
      <c r="I96" s="92">
        <f t="shared" si="35"/>
        <v>3</v>
      </c>
      <c r="J96" s="100" t="str">
        <f t="shared" si="36"/>
        <v>Y</v>
      </c>
      <c r="K96" s="228">
        <v>10</v>
      </c>
      <c r="L96" s="105">
        <f t="shared" si="40"/>
        <v>3.3000000000000003</v>
      </c>
      <c r="M96" s="118">
        <f t="shared" si="37"/>
        <v>3</v>
      </c>
      <c r="N96" s="119" t="str">
        <f t="shared" si="41"/>
        <v>Y</v>
      </c>
      <c r="O96" s="106">
        <f t="shared" si="38"/>
        <v>6.7</v>
      </c>
      <c r="P96" s="118">
        <f t="shared" si="39"/>
        <v>3</v>
      </c>
      <c r="Q96" s="119" t="str">
        <f t="shared" si="42"/>
        <v>Y</v>
      </c>
      <c r="R96" s="99">
        <v>30</v>
      </c>
      <c r="S96" s="105">
        <v>10</v>
      </c>
      <c r="T96" s="92">
        <f t="shared" si="43"/>
        <v>3</v>
      </c>
      <c r="U96" s="100" t="str">
        <f t="shared" si="44"/>
        <v>Y</v>
      </c>
      <c r="V96" s="106">
        <v>20</v>
      </c>
      <c r="W96" s="92">
        <f t="shared" si="45"/>
        <v>3</v>
      </c>
      <c r="X96" s="100" t="str">
        <f t="shared" si="46"/>
        <v>Y</v>
      </c>
      <c r="Y96" s="228">
        <v>10</v>
      </c>
      <c r="Z96" s="91">
        <f t="shared" si="47"/>
        <v>3.3000000000000003</v>
      </c>
      <c r="AA96" s="92">
        <f t="shared" si="48"/>
        <v>3</v>
      </c>
      <c r="AB96" s="100" t="str">
        <f t="shared" si="49"/>
        <v>Y</v>
      </c>
      <c r="AC96" s="101">
        <f t="shared" si="50"/>
        <v>6.7</v>
      </c>
      <c r="AD96" s="92">
        <f t="shared" si="51"/>
        <v>3</v>
      </c>
      <c r="AE96" s="100" t="str">
        <f t="shared" si="52"/>
        <v>Y</v>
      </c>
      <c r="AF96" s="99">
        <v>24</v>
      </c>
      <c r="AG96" s="105">
        <v>15</v>
      </c>
      <c r="AH96" s="92">
        <f t="shared" si="53"/>
        <v>3</v>
      </c>
      <c r="AI96" s="100" t="str">
        <f t="shared" si="54"/>
        <v>Y</v>
      </c>
      <c r="AJ96" s="106">
        <v>9</v>
      </c>
      <c r="AK96" s="92">
        <f t="shared" si="55"/>
        <v>3</v>
      </c>
      <c r="AL96" s="100" t="str">
        <f t="shared" si="56"/>
        <v>Y</v>
      </c>
      <c r="AM96" s="107">
        <v>10</v>
      </c>
      <c r="AN96" s="91">
        <f t="shared" si="57"/>
        <v>5</v>
      </c>
      <c r="AO96" s="92">
        <f t="shared" si="58"/>
        <v>3</v>
      </c>
      <c r="AP96" s="100" t="str">
        <f t="shared" si="59"/>
        <v>Y</v>
      </c>
      <c r="AQ96" s="101">
        <f t="shared" si="60"/>
        <v>5</v>
      </c>
      <c r="AR96" s="92">
        <f t="shared" si="61"/>
        <v>3</v>
      </c>
      <c r="AS96" s="100" t="str">
        <f t="shared" si="62"/>
        <v>Y</v>
      </c>
      <c r="AT96" s="107">
        <v>38</v>
      </c>
      <c r="AU96" s="92">
        <f t="shared" si="63"/>
        <v>3</v>
      </c>
      <c r="AV96" s="100" t="str">
        <f t="shared" si="64"/>
        <v>Y</v>
      </c>
      <c r="AW96" s="29"/>
      <c r="AX96" s="30"/>
      <c r="AY96" s="30"/>
      <c r="AZ96" s="31"/>
      <c r="BA96" s="10"/>
    </row>
    <row r="97" spans="1:53" s="2" customFormat="1" ht="21" customHeight="1" thickBot="1">
      <c r="A97" s="91">
        <v>88</v>
      </c>
      <c r="B97" s="170" t="s">
        <v>223</v>
      </c>
      <c r="C97" s="171" t="s">
        <v>222</v>
      </c>
      <c r="D97" s="172">
        <v>11</v>
      </c>
      <c r="E97" s="169">
        <v>9</v>
      </c>
      <c r="F97" s="170">
        <f t="shared" si="33"/>
        <v>3</v>
      </c>
      <c r="G97" s="178" t="str">
        <f t="shared" si="34"/>
        <v>Y</v>
      </c>
      <c r="H97" s="174">
        <v>2</v>
      </c>
      <c r="I97" s="170">
        <f t="shared" si="35"/>
        <v>0</v>
      </c>
      <c r="J97" s="178" t="str">
        <f t="shared" si="36"/>
        <v>N</v>
      </c>
      <c r="K97" s="229">
        <v>6</v>
      </c>
      <c r="L97" s="169">
        <f t="shared" si="40"/>
        <v>1.98</v>
      </c>
      <c r="M97" s="170">
        <f t="shared" si="37"/>
        <v>3</v>
      </c>
      <c r="N97" s="178" t="str">
        <f t="shared" si="41"/>
        <v>Y</v>
      </c>
      <c r="O97" s="174">
        <f t="shared" si="38"/>
        <v>4.0200000000000005</v>
      </c>
      <c r="P97" s="170">
        <f t="shared" si="39"/>
        <v>3</v>
      </c>
      <c r="Q97" s="178" t="str">
        <f t="shared" si="42"/>
        <v>Y</v>
      </c>
      <c r="R97" s="177">
        <v>1</v>
      </c>
      <c r="S97" s="169">
        <v>0</v>
      </c>
      <c r="T97" s="170">
        <f t="shared" si="43"/>
        <v>0</v>
      </c>
      <c r="U97" s="178" t="str">
        <f t="shared" si="44"/>
        <v>N</v>
      </c>
      <c r="V97" s="174">
        <v>1</v>
      </c>
      <c r="W97" s="170">
        <f t="shared" si="45"/>
        <v>0</v>
      </c>
      <c r="X97" s="178" t="str">
        <f t="shared" si="46"/>
        <v>N</v>
      </c>
      <c r="Y97" s="229">
        <v>6</v>
      </c>
      <c r="Z97" s="169">
        <f t="shared" si="47"/>
        <v>1.98</v>
      </c>
      <c r="AA97" s="170">
        <f t="shared" si="48"/>
        <v>3</v>
      </c>
      <c r="AB97" s="178" t="str">
        <f t="shared" si="49"/>
        <v>Y</v>
      </c>
      <c r="AC97" s="174">
        <f t="shared" si="50"/>
        <v>4.0200000000000005</v>
      </c>
      <c r="AD97" s="170">
        <f t="shared" si="51"/>
        <v>3</v>
      </c>
      <c r="AE97" s="178" t="str">
        <f t="shared" si="52"/>
        <v>Y</v>
      </c>
      <c r="AF97" s="177">
        <v>5</v>
      </c>
      <c r="AG97" s="169">
        <v>0</v>
      </c>
      <c r="AH97" s="170">
        <f t="shared" si="53"/>
        <v>0</v>
      </c>
      <c r="AI97" s="178" t="str">
        <f t="shared" si="54"/>
        <v>N</v>
      </c>
      <c r="AJ97" s="174">
        <v>5</v>
      </c>
      <c r="AK97" s="170">
        <f t="shared" si="55"/>
        <v>0</v>
      </c>
      <c r="AL97" s="178" t="str">
        <f t="shared" si="56"/>
        <v>N</v>
      </c>
      <c r="AM97" s="177">
        <v>6</v>
      </c>
      <c r="AN97" s="169">
        <f t="shared" si="57"/>
        <v>3</v>
      </c>
      <c r="AO97" s="170">
        <f t="shared" si="58"/>
        <v>3</v>
      </c>
      <c r="AP97" s="178" t="str">
        <f t="shared" si="59"/>
        <v>Y</v>
      </c>
      <c r="AQ97" s="174">
        <f t="shared" si="60"/>
        <v>3</v>
      </c>
      <c r="AR97" s="170">
        <f t="shared" si="61"/>
        <v>3</v>
      </c>
      <c r="AS97" s="178" t="str">
        <f t="shared" si="62"/>
        <v>Y</v>
      </c>
      <c r="AT97" s="177">
        <v>32</v>
      </c>
      <c r="AU97" s="170">
        <f t="shared" si="63"/>
        <v>3</v>
      </c>
      <c r="AV97" s="178" t="str">
        <f t="shared" si="64"/>
        <v>Y</v>
      </c>
      <c r="AW97" s="29"/>
      <c r="AX97" s="30"/>
      <c r="AY97" s="30"/>
      <c r="AZ97" s="31"/>
      <c r="BA97" s="10"/>
    </row>
    <row r="98" spans="1:52" ht="21" customHeight="1" thickBot="1">
      <c r="A98" s="391"/>
      <c r="B98" s="392"/>
      <c r="C98" s="393"/>
      <c r="D98" s="162"/>
      <c r="E98" s="163"/>
      <c r="F98" s="164"/>
      <c r="G98" s="165"/>
      <c r="H98" s="166"/>
      <c r="I98" s="164"/>
      <c r="J98" s="165"/>
      <c r="K98" s="167"/>
      <c r="L98" s="163"/>
      <c r="M98" s="164"/>
      <c r="N98" s="165"/>
      <c r="O98" s="166"/>
      <c r="P98" s="164"/>
      <c r="Q98" s="165"/>
      <c r="R98" s="168"/>
      <c r="S98" s="163"/>
      <c r="T98" s="164"/>
      <c r="U98" s="165"/>
      <c r="V98" s="166"/>
      <c r="W98" s="164"/>
      <c r="X98" s="165"/>
      <c r="Y98" s="167"/>
      <c r="Z98" s="163"/>
      <c r="AA98" s="164"/>
      <c r="AB98" s="165"/>
      <c r="AC98" s="166"/>
      <c r="AD98" s="164"/>
      <c r="AE98" s="165"/>
      <c r="AF98" s="168"/>
      <c r="AG98" s="163"/>
      <c r="AH98" s="164"/>
      <c r="AI98" s="165"/>
      <c r="AJ98" s="166"/>
      <c r="AK98" s="164"/>
      <c r="AL98" s="165"/>
      <c r="AM98" s="167"/>
      <c r="AN98" s="163"/>
      <c r="AO98" s="164"/>
      <c r="AP98" s="165"/>
      <c r="AQ98" s="166"/>
      <c r="AR98" s="164"/>
      <c r="AS98" s="165"/>
      <c r="AT98" s="163"/>
      <c r="AU98" s="164"/>
      <c r="AV98" s="165"/>
      <c r="AW98" s="7"/>
      <c r="AX98" s="5"/>
      <c r="AY98" s="5"/>
      <c r="AZ98" s="6"/>
    </row>
    <row r="99" spans="1:52" s="22" customFormat="1" ht="21" customHeight="1">
      <c r="A99" s="394" t="s">
        <v>108</v>
      </c>
      <c r="B99" s="395"/>
      <c r="C99" s="396"/>
      <c r="D99" s="36"/>
      <c r="E99" s="206" t="s">
        <v>94</v>
      </c>
      <c r="F99" s="207"/>
      <c r="G99" s="208"/>
      <c r="H99" s="206" t="s">
        <v>95</v>
      </c>
      <c r="I99" s="207"/>
      <c r="J99" s="208"/>
      <c r="K99" s="40"/>
      <c r="L99" s="206" t="s">
        <v>94</v>
      </c>
      <c r="M99" s="207"/>
      <c r="N99" s="208"/>
      <c r="O99" s="206" t="s">
        <v>95</v>
      </c>
      <c r="P99" s="207"/>
      <c r="Q99" s="208"/>
      <c r="R99" s="40"/>
      <c r="S99" s="206" t="s">
        <v>96</v>
      </c>
      <c r="T99" s="207"/>
      <c r="U99" s="208"/>
      <c r="V99" s="206" t="s">
        <v>97</v>
      </c>
      <c r="W99" s="207"/>
      <c r="X99" s="208"/>
      <c r="Y99" s="40"/>
      <c r="Z99" s="206" t="s">
        <v>96</v>
      </c>
      <c r="AA99" s="207"/>
      <c r="AB99" s="208"/>
      <c r="AC99" s="206" t="s">
        <v>97</v>
      </c>
      <c r="AD99" s="207"/>
      <c r="AE99" s="208"/>
      <c r="AF99" s="40"/>
      <c r="AG99" s="206" t="s">
        <v>98</v>
      </c>
      <c r="AH99" s="207"/>
      <c r="AI99" s="208"/>
      <c r="AJ99" s="206" t="s">
        <v>99</v>
      </c>
      <c r="AK99" s="207"/>
      <c r="AL99" s="208"/>
      <c r="AM99" s="40"/>
      <c r="AN99" s="206" t="s">
        <v>98</v>
      </c>
      <c r="AO99" s="207"/>
      <c r="AP99" s="208"/>
      <c r="AQ99" s="206" t="s">
        <v>99</v>
      </c>
      <c r="AR99" s="207"/>
      <c r="AS99" s="208"/>
      <c r="AT99" s="206" t="s">
        <v>114</v>
      </c>
      <c r="AU99" s="207"/>
      <c r="AV99" s="208"/>
      <c r="AW99" s="19"/>
      <c r="AX99" s="20"/>
      <c r="AY99" s="20"/>
      <c r="AZ99" s="21"/>
    </row>
    <row r="100" spans="1:52" s="22" customFormat="1" ht="21" customHeight="1">
      <c r="A100" s="370" t="s">
        <v>112</v>
      </c>
      <c r="B100" s="371"/>
      <c r="C100" s="372"/>
      <c r="D100" s="41"/>
      <c r="E100" s="209">
        <f>COUNTIF(F10:F97,"NA")</f>
        <v>3</v>
      </c>
      <c r="F100" s="210"/>
      <c r="G100" s="211"/>
      <c r="H100" s="209">
        <f>COUNTIF(I10:I97,"NA")</f>
        <v>3</v>
      </c>
      <c r="I100" s="210"/>
      <c r="J100" s="211"/>
      <c r="K100" s="45"/>
      <c r="L100" s="209">
        <f>COUNTIF(M10:M97,"NA")</f>
        <v>0</v>
      </c>
      <c r="M100" s="210"/>
      <c r="N100" s="211"/>
      <c r="O100" s="209">
        <f>COUNTIF(P10:P97,"NA")</f>
        <v>0</v>
      </c>
      <c r="P100" s="210"/>
      <c r="Q100" s="211"/>
      <c r="R100" s="45"/>
      <c r="S100" s="209">
        <f>COUNTIF(T10:T97,"NA")</f>
        <v>0</v>
      </c>
      <c r="T100" s="210"/>
      <c r="U100" s="211"/>
      <c r="V100" s="209">
        <f>COUNTIF(W10:W97,"NA")</f>
        <v>0</v>
      </c>
      <c r="W100" s="210"/>
      <c r="X100" s="211"/>
      <c r="Y100" s="45"/>
      <c r="Z100" s="209">
        <f>COUNTIF(AA10:AA97,"NA")</f>
        <v>0</v>
      </c>
      <c r="AA100" s="210"/>
      <c r="AB100" s="211"/>
      <c r="AC100" s="209">
        <f>COUNTIF(AD10:AD97,"NA")</f>
        <v>0</v>
      </c>
      <c r="AD100" s="210"/>
      <c r="AE100" s="211"/>
      <c r="AF100" s="45"/>
      <c r="AG100" s="209">
        <f>COUNTIF(AH10:AH97,"NA")</f>
        <v>0</v>
      </c>
      <c r="AH100" s="210"/>
      <c r="AI100" s="211"/>
      <c r="AJ100" s="209">
        <f>COUNTIF(AK10:AK97,"NA")</f>
        <v>0</v>
      </c>
      <c r="AK100" s="210"/>
      <c r="AL100" s="211"/>
      <c r="AM100" s="45"/>
      <c r="AN100" s="209">
        <f>COUNTIF(AO10:AO97,"NA")</f>
        <v>0</v>
      </c>
      <c r="AO100" s="210"/>
      <c r="AP100" s="211"/>
      <c r="AQ100" s="209">
        <f>COUNTIF(AR10:AR97,"NA")</f>
        <v>0</v>
      </c>
      <c r="AR100" s="210"/>
      <c r="AS100" s="211"/>
      <c r="AT100" s="209">
        <f>COUNTIF(AU10:AU97,"NA")</f>
        <v>0</v>
      </c>
      <c r="AU100" s="210"/>
      <c r="AV100" s="211"/>
      <c r="AW100" s="19"/>
      <c r="AX100" s="20"/>
      <c r="AY100" s="20"/>
      <c r="AZ100" s="21"/>
    </row>
    <row r="101" spans="1:52" s="22" customFormat="1" ht="21" customHeight="1">
      <c r="A101" s="370" t="s">
        <v>109</v>
      </c>
      <c r="B101" s="371"/>
      <c r="C101" s="372"/>
      <c r="D101" s="41"/>
      <c r="E101" s="209"/>
      <c r="F101" s="210">
        <f aca="true" t="array" ref="F101">AVERAGE(IF(ISNUMBER(F10:F97),F10:F97))</f>
        <v>2.6470588235294117</v>
      </c>
      <c r="G101" s="211">
        <f>COUNTIF(G10:G97,"Y")</f>
        <v>74</v>
      </c>
      <c r="H101" s="209"/>
      <c r="I101" s="210">
        <f aca="true" t="array" ref="I101">AVERAGE(IF(ISNUMBER(I10:I97),I10:I97))</f>
        <v>1.6352941176470588</v>
      </c>
      <c r="J101" s="211">
        <f>COUNTIF(J10:J97,"Y")</f>
        <v>43</v>
      </c>
      <c r="K101" s="45"/>
      <c r="L101" s="209"/>
      <c r="M101" s="210">
        <f aca="true" t="array" ref="M101">AVERAGE(IF(ISNUMBER(M10:M97),M10:M97))</f>
        <v>2.897727272727273</v>
      </c>
      <c r="N101" s="211">
        <f>COUNTIF(N10:N97,"Y")</f>
        <v>85</v>
      </c>
      <c r="O101" s="209"/>
      <c r="P101" s="210">
        <f aca="true" t="array" ref="P101">AVERAGE(IF(ISNUMBER(P10:P97),P10:P97))</f>
        <v>2.909090909090909</v>
      </c>
      <c r="Q101" s="211">
        <f>COUNTIF(Q10:Q97,"Y")</f>
        <v>85</v>
      </c>
      <c r="R101" s="45"/>
      <c r="S101" s="209"/>
      <c r="T101" s="210">
        <f aca="true" t="array" ref="T101">AVERAGE(IF(ISNUMBER(T10:T97),T10:T97))</f>
        <v>1.875</v>
      </c>
      <c r="U101" s="211">
        <f>COUNTIF(U10:U97,"Y")</f>
        <v>54</v>
      </c>
      <c r="V101" s="209"/>
      <c r="W101" s="210">
        <f aca="true" t="array" ref="W101">AVERAGE(IF(ISNUMBER(W10:W97),W10:W97))</f>
        <v>1.2954545454545454</v>
      </c>
      <c r="X101" s="211">
        <f>COUNTIF(X10:X97,"Y")</f>
        <v>34</v>
      </c>
      <c r="Y101" s="45"/>
      <c r="Z101" s="209"/>
      <c r="AA101" s="210">
        <f aca="true" t="array" ref="AA101">AVERAGE(IF(ISNUMBER(AA10:AA97),AA10:AA97))</f>
        <v>2.897727272727273</v>
      </c>
      <c r="AB101" s="211">
        <f>COUNTIF(AB10:AB97,"Y")</f>
        <v>85</v>
      </c>
      <c r="AC101" s="209"/>
      <c r="AD101" s="210">
        <f aca="true" t="array" ref="AD101">AVERAGE(IF(ISNUMBER(AD10:AD97),AD10:AD97))</f>
        <v>2.909090909090909</v>
      </c>
      <c r="AE101" s="211">
        <f>COUNTIF(AE10:AE97,"Y")</f>
        <v>85</v>
      </c>
      <c r="AF101" s="45"/>
      <c r="AG101" s="209"/>
      <c r="AH101" s="210">
        <f aca="true" t="array" ref="AH101">AVERAGE(IF(ISNUMBER(AH10:AH97),AH10:AH97))</f>
        <v>2.4431818181818183</v>
      </c>
      <c r="AI101" s="211">
        <f>COUNTIF(AI10:AI97,"Y")</f>
        <v>70</v>
      </c>
      <c r="AJ101" s="209"/>
      <c r="AK101" s="210">
        <f aca="true" t="array" ref="AK101">AVERAGE(IF(ISNUMBER(AK10:AK97),AK10:AK97))</f>
        <v>1.8977272727272727</v>
      </c>
      <c r="AL101" s="211">
        <f>COUNTIF(AL10:AL97,"Y")</f>
        <v>52</v>
      </c>
      <c r="AM101" s="45"/>
      <c r="AN101" s="209"/>
      <c r="AO101" s="210">
        <f aca="true" t="array" ref="AO101">AVERAGE(IF(ISNUMBER(AO10:AO97),AO10:AO97))</f>
        <v>2.909090909090909</v>
      </c>
      <c r="AP101" s="211">
        <f>COUNTIF(AP10:AP97,"Y")</f>
        <v>85</v>
      </c>
      <c r="AQ101" s="209"/>
      <c r="AR101" s="210">
        <f aca="true" t="array" ref="AR101">AVERAGE(IF(ISNUMBER(AR10:AR97),AR10:AR97))</f>
        <v>2.909090909090909</v>
      </c>
      <c r="AS101" s="211">
        <f>COUNTIF(AS10:AS97,"Y")</f>
        <v>85</v>
      </c>
      <c r="AT101" s="209"/>
      <c r="AU101" s="210">
        <f aca="true" t="array" ref="AU101">AVERAGE(IF(ISNUMBER(AU10:AU97),AU10:AU97))</f>
        <v>1.0113636363636365</v>
      </c>
      <c r="AV101" s="211">
        <f>COUNTIF(AV10:AV97,"Y")</f>
        <v>16</v>
      </c>
      <c r="AW101" s="19"/>
      <c r="AX101" s="20"/>
      <c r="AY101" s="20"/>
      <c r="AZ101" s="21"/>
    </row>
    <row r="102" spans="1:52" s="22" customFormat="1" ht="21" customHeight="1">
      <c r="A102" s="370" t="s">
        <v>110</v>
      </c>
      <c r="B102" s="371"/>
      <c r="C102" s="372"/>
      <c r="D102" s="41"/>
      <c r="E102" s="209"/>
      <c r="F102" s="210"/>
      <c r="G102" s="179">
        <f>(G101/($B$106-E100))*100</f>
        <v>87.05882352941177</v>
      </c>
      <c r="H102" s="209"/>
      <c r="I102" s="210"/>
      <c r="J102" s="179">
        <f>(J101/($B$106-H100))*100</f>
        <v>50.588235294117645</v>
      </c>
      <c r="K102" s="45"/>
      <c r="L102" s="209"/>
      <c r="M102" s="210"/>
      <c r="N102" s="179">
        <f>(N101/($B$106-L100))*100</f>
        <v>96.5909090909091</v>
      </c>
      <c r="O102" s="209"/>
      <c r="P102" s="210"/>
      <c r="Q102" s="179">
        <f>(Q101/($B$106-O100))*100</f>
        <v>96.5909090909091</v>
      </c>
      <c r="R102" s="45"/>
      <c r="S102" s="209"/>
      <c r="T102" s="210"/>
      <c r="U102" s="179">
        <f>(U101/($B$106-S100))*100</f>
        <v>61.36363636363637</v>
      </c>
      <c r="V102" s="209"/>
      <c r="W102" s="210"/>
      <c r="X102" s="179">
        <f>(X101/($B$106-V100))*100</f>
        <v>38.63636363636363</v>
      </c>
      <c r="Y102" s="45"/>
      <c r="Z102" s="209"/>
      <c r="AA102" s="210"/>
      <c r="AB102" s="179">
        <f>(AB101/($B$106-Z100))*100</f>
        <v>96.5909090909091</v>
      </c>
      <c r="AC102" s="209"/>
      <c r="AD102" s="210"/>
      <c r="AE102" s="179">
        <f>(AE101/($B$106-AC100))*100</f>
        <v>96.5909090909091</v>
      </c>
      <c r="AF102" s="45"/>
      <c r="AG102" s="209"/>
      <c r="AH102" s="210"/>
      <c r="AI102" s="179">
        <f>(AI101/($B$106-AG100))*100</f>
        <v>79.54545454545455</v>
      </c>
      <c r="AJ102" s="209"/>
      <c r="AK102" s="210"/>
      <c r="AL102" s="179">
        <f>(AL101/(B106-AJ100))*100</f>
        <v>59.09090909090909</v>
      </c>
      <c r="AM102" s="45"/>
      <c r="AN102" s="209"/>
      <c r="AO102" s="210"/>
      <c r="AP102" s="179">
        <f>(AP101/(B106-AN100))*100</f>
        <v>96.5909090909091</v>
      </c>
      <c r="AQ102" s="209"/>
      <c r="AR102" s="210"/>
      <c r="AS102" s="179">
        <f>(AS101/(B106-AQ100))*100</f>
        <v>96.5909090909091</v>
      </c>
      <c r="AT102" s="209"/>
      <c r="AU102" s="210"/>
      <c r="AV102" s="179">
        <f>(AV101/(B106-AT100))*100</f>
        <v>18.181818181818183</v>
      </c>
      <c r="AW102" s="19"/>
      <c r="AX102" s="20"/>
      <c r="AY102" s="20"/>
      <c r="AZ102" s="21"/>
    </row>
    <row r="103" spans="1:52" s="22" customFormat="1" ht="21" customHeight="1" thickBot="1">
      <c r="A103" s="370" t="s">
        <v>121</v>
      </c>
      <c r="B103" s="371"/>
      <c r="C103" s="372"/>
      <c r="D103" s="46"/>
      <c r="E103" s="47"/>
      <c r="F103" s="48"/>
      <c r="G103" s="180">
        <f>IF(G102&gt;=50,3,IF(G102&gt;=45,2,IF(G102&gt;=40,1,0)))</f>
        <v>3</v>
      </c>
      <c r="H103" s="47"/>
      <c r="I103" s="48"/>
      <c r="J103" s="180">
        <f>IF(J102&gt;=50,3,IF(J102&gt;=45,2,IF(J102&gt;=40,1,0)))</f>
        <v>3</v>
      </c>
      <c r="K103" s="49"/>
      <c r="L103" s="47"/>
      <c r="M103" s="48"/>
      <c r="N103" s="180">
        <f>IF(N102&gt;=50,3,IF(N102&gt;=45,2,IF(N102&gt;=40,1,0)))</f>
        <v>3</v>
      </c>
      <c r="O103" s="47"/>
      <c r="P103" s="48"/>
      <c r="Q103" s="180">
        <f>IF(Q102&gt;=50,3,IF(Q102&gt;=45,2,IF(Q102&gt;=40,1,0)))</f>
        <v>3</v>
      </c>
      <c r="R103" s="49"/>
      <c r="S103" s="47"/>
      <c r="T103" s="48"/>
      <c r="U103" s="180">
        <f>IF(U102&gt;=50,3,IF(U102&gt;=45,2,IF(U102&gt;=40,1,0)))</f>
        <v>3</v>
      </c>
      <c r="V103" s="47"/>
      <c r="W103" s="48"/>
      <c r="X103" s="180">
        <f>IF(X102&gt;=50,3,IF(X102&gt;=45,2,IF(X102&gt;=40,1,0)))</f>
        <v>0</v>
      </c>
      <c r="Y103" s="49"/>
      <c r="Z103" s="47"/>
      <c r="AA103" s="48"/>
      <c r="AB103" s="180">
        <f>IF(AB102&gt;=50,3,IF(AB102&gt;=45,2,IF(AB102&gt;=40,1,0)))</f>
        <v>3</v>
      </c>
      <c r="AC103" s="47"/>
      <c r="AD103" s="48"/>
      <c r="AE103" s="180">
        <f>IF(AE102&gt;=50,3,IF(AE102&gt;=45,2,IF(AE102&gt;=40,1,0)))</f>
        <v>3</v>
      </c>
      <c r="AF103" s="49"/>
      <c r="AG103" s="47"/>
      <c r="AH103" s="48"/>
      <c r="AI103" s="180">
        <f>IF(AI102&gt;=50,3,IF(AI102&gt;=45,2,IF(AI102&gt;=40,1,0)))</f>
        <v>3</v>
      </c>
      <c r="AJ103" s="47"/>
      <c r="AK103" s="48"/>
      <c r="AL103" s="180">
        <f>IF(AL102&gt;=50,3,IF(AL102&gt;=45,2,IF(AL102&gt;=40,1,0)))</f>
        <v>3</v>
      </c>
      <c r="AM103" s="49"/>
      <c r="AN103" s="47"/>
      <c r="AO103" s="48"/>
      <c r="AP103" s="180">
        <f>IF(AP102&gt;=50,3,IF(AP102&gt;=45,2,IF(AP102&gt;=40,1,0)))</f>
        <v>3</v>
      </c>
      <c r="AQ103" s="47"/>
      <c r="AR103" s="48"/>
      <c r="AS103" s="180">
        <f>IF(AS102&gt;=50,3,IF(AS102&gt;=45,2,IF(AS102&gt;=40,1,0)))</f>
        <v>3</v>
      </c>
      <c r="AT103" s="47"/>
      <c r="AU103" s="48"/>
      <c r="AV103" s="180">
        <f>IF(AV102&gt;=50,3,IF(AV102&gt;=45,2,IF(AV102&gt;=40,1,0)))</f>
        <v>0</v>
      </c>
      <c r="AW103" s="19"/>
      <c r="AX103" s="20"/>
      <c r="AY103" s="20"/>
      <c r="AZ103" s="21"/>
    </row>
    <row r="104" spans="1:52" s="25" customFormat="1" ht="21" customHeight="1" thickBot="1">
      <c r="A104" s="373"/>
      <c r="B104" s="374"/>
      <c r="C104" s="375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9"/>
      <c r="AU104" s="108"/>
      <c r="AV104" s="110"/>
      <c r="AW104" s="23"/>
      <c r="AX104" s="23"/>
      <c r="AY104" s="23"/>
      <c r="AZ104" s="24"/>
    </row>
    <row r="105" spans="1:48" ht="21" customHeight="1" thickBot="1">
      <c r="A105" s="221"/>
      <c r="B105" s="216"/>
      <c r="C105" s="216"/>
      <c r="D105" s="225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25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25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</row>
    <row r="106" spans="1:48" ht="64.5" customHeight="1" thickBot="1">
      <c r="A106" s="11" t="s">
        <v>224</v>
      </c>
      <c r="B106" s="11">
        <f>COUNTA(B10:B97)</f>
        <v>88</v>
      </c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25"/>
      <c r="T106" s="74" t="s">
        <v>108</v>
      </c>
      <c r="U106" s="144" t="s">
        <v>113</v>
      </c>
      <c r="V106" s="111" t="s">
        <v>114</v>
      </c>
      <c r="W106" s="112" t="s">
        <v>225</v>
      </c>
      <c r="X106" s="111" t="s">
        <v>115</v>
      </c>
      <c r="Y106" s="112" t="s">
        <v>226</v>
      </c>
      <c r="Z106" s="113" t="s">
        <v>227</v>
      </c>
      <c r="AA106" s="230"/>
      <c r="AB106" s="216"/>
      <c r="AC106" s="216"/>
      <c r="AD106" s="216"/>
      <c r="AE106" s="216"/>
      <c r="AF106" s="216"/>
      <c r="AG106" s="225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</row>
    <row r="107" spans="1:48" ht="21" customHeight="1">
      <c r="A107" s="221"/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25"/>
      <c r="T107" s="147" t="s">
        <v>94</v>
      </c>
      <c r="U107" s="145">
        <f>AVERAGE(G102,N102)</f>
        <v>91.82486631016043</v>
      </c>
      <c r="V107" s="115">
        <f aca="true" t="shared" si="65" ref="V107:V112">$AV$102</f>
        <v>18.181818181818183</v>
      </c>
      <c r="W107" s="115">
        <f aca="true" t="shared" si="66" ref="W107:W112">0.5*(U107+V107)</f>
        <v>55.00334224598931</v>
      </c>
      <c r="X107" s="76">
        <f aca="true" t="shared" si="67" ref="X107:X112">IF(W107&gt;=50,3,IF(W107&gt;=45,2,IF(W107&gt;=40,1,0)))</f>
        <v>3</v>
      </c>
      <c r="Y107" s="76">
        <v>3</v>
      </c>
      <c r="Z107" s="85">
        <f aca="true" t="shared" si="68" ref="Z107:Z112">0.9*X107+0.1*Y107</f>
        <v>3</v>
      </c>
      <c r="AA107" s="216"/>
      <c r="AB107" s="216"/>
      <c r="AC107" s="216"/>
      <c r="AD107" s="216"/>
      <c r="AE107" s="216"/>
      <c r="AF107" s="216"/>
      <c r="AG107" s="225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</row>
    <row r="108" spans="1:48" ht="21" customHeight="1">
      <c r="A108" s="221"/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25"/>
      <c r="T108" s="148" t="s">
        <v>95</v>
      </c>
      <c r="U108" s="146">
        <f>AVERAGE(J102,Q102)</f>
        <v>73.58957219251337</v>
      </c>
      <c r="V108" s="116">
        <f t="shared" si="65"/>
        <v>18.181818181818183</v>
      </c>
      <c r="W108" s="116">
        <f t="shared" si="66"/>
        <v>45.88569518716578</v>
      </c>
      <c r="X108" s="92">
        <f t="shared" si="67"/>
        <v>2</v>
      </c>
      <c r="Y108" s="92">
        <v>3</v>
      </c>
      <c r="Z108" s="100">
        <f t="shared" si="68"/>
        <v>2.1</v>
      </c>
      <c r="AA108" s="216"/>
      <c r="AB108" s="216"/>
      <c r="AC108" s="216"/>
      <c r="AD108" s="216"/>
      <c r="AE108" s="216"/>
      <c r="AF108" s="216"/>
      <c r="AG108" s="225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</row>
    <row r="109" spans="1:48" ht="21" customHeight="1">
      <c r="A109" s="221"/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25"/>
      <c r="T109" s="148" t="s">
        <v>96</v>
      </c>
      <c r="U109" s="146">
        <f>AVERAGE(U102,AB102)</f>
        <v>78.97727272727273</v>
      </c>
      <c r="V109" s="116">
        <f t="shared" si="65"/>
        <v>18.181818181818183</v>
      </c>
      <c r="W109" s="116">
        <f t="shared" si="66"/>
        <v>48.57954545454546</v>
      </c>
      <c r="X109" s="92">
        <f t="shared" si="67"/>
        <v>2</v>
      </c>
      <c r="Y109" s="92">
        <v>3</v>
      </c>
      <c r="Z109" s="100">
        <f t="shared" si="68"/>
        <v>2.1</v>
      </c>
      <c r="AA109" s="216"/>
      <c r="AB109" s="216"/>
      <c r="AC109" s="216"/>
      <c r="AD109" s="216"/>
      <c r="AE109" s="216"/>
      <c r="AF109" s="216"/>
      <c r="AG109" s="225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</row>
    <row r="110" spans="1:48" ht="21" customHeight="1">
      <c r="A110" s="221"/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25"/>
      <c r="T110" s="148" t="s">
        <v>97</v>
      </c>
      <c r="U110" s="146">
        <f>AVERAGE(X102,AE102)</f>
        <v>67.61363636363636</v>
      </c>
      <c r="V110" s="116">
        <f t="shared" si="65"/>
        <v>18.181818181818183</v>
      </c>
      <c r="W110" s="116">
        <f t="shared" si="66"/>
        <v>42.89772727272727</v>
      </c>
      <c r="X110" s="92">
        <f t="shared" si="67"/>
        <v>1</v>
      </c>
      <c r="Y110" s="92">
        <v>3</v>
      </c>
      <c r="Z110" s="100">
        <f t="shared" si="68"/>
        <v>1.2000000000000002</v>
      </c>
      <c r="AA110" s="216"/>
      <c r="AB110" s="216"/>
      <c r="AC110" s="216"/>
      <c r="AD110" s="216"/>
      <c r="AE110" s="216"/>
      <c r="AF110" s="216"/>
      <c r="AG110" s="225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</row>
    <row r="111" spans="1:48" ht="21" customHeight="1">
      <c r="A111" s="221"/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25"/>
      <c r="T111" s="148" t="s">
        <v>98</v>
      </c>
      <c r="U111" s="146">
        <f>AVERAGE(AI102,AS102)</f>
        <v>88.06818181818181</v>
      </c>
      <c r="V111" s="116">
        <f t="shared" si="65"/>
        <v>18.181818181818183</v>
      </c>
      <c r="W111" s="116">
        <f t="shared" si="66"/>
        <v>53.125</v>
      </c>
      <c r="X111" s="92">
        <f t="shared" si="67"/>
        <v>3</v>
      </c>
      <c r="Y111" s="92">
        <v>3</v>
      </c>
      <c r="Z111" s="100">
        <f t="shared" si="68"/>
        <v>3</v>
      </c>
      <c r="AA111" s="216"/>
      <c r="AB111" s="216"/>
      <c r="AC111" s="216"/>
      <c r="AD111" s="216"/>
      <c r="AE111" s="216"/>
      <c r="AF111" s="216"/>
      <c r="AG111" s="225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</row>
    <row r="112" spans="1:48" ht="21" customHeight="1" thickBot="1">
      <c r="A112" s="221"/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25"/>
      <c r="T112" s="160" t="s">
        <v>99</v>
      </c>
      <c r="U112" s="161">
        <f>AVERAGE(AL102,AS102)</f>
        <v>77.8409090909091</v>
      </c>
      <c r="V112" s="117">
        <f t="shared" si="65"/>
        <v>18.181818181818183</v>
      </c>
      <c r="W112" s="117">
        <f t="shared" si="66"/>
        <v>48.01136363636364</v>
      </c>
      <c r="X112" s="118">
        <f t="shared" si="67"/>
        <v>2</v>
      </c>
      <c r="Y112" s="118">
        <v>3</v>
      </c>
      <c r="Z112" s="119">
        <f t="shared" si="68"/>
        <v>2.1</v>
      </c>
      <c r="AA112" s="216"/>
      <c r="AB112" s="216"/>
      <c r="AC112" s="216"/>
      <c r="AD112" s="216"/>
      <c r="AE112" s="216"/>
      <c r="AF112" s="216"/>
      <c r="AG112" s="225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</row>
    <row r="113" spans="1:48" ht="20.25" customHeight="1" thickBot="1">
      <c r="A113" s="221"/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25"/>
      <c r="T113" s="181" t="s">
        <v>116</v>
      </c>
      <c r="U113" s="182">
        <f aca="true" t="shared" si="69" ref="U113:Z113">AVERAGE(U107:U112)</f>
        <v>79.65240641711232</v>
      </c>
      <c r="V113" s="33">
        <f t="shared" si="69"/>
        <v>18.181818181818183</v>
      </c>
      <c r="W113" s="33">
        <f t="shared" si="69"/>
        <v>48.91711229946525</v>
      </c>
      <c r="X113" s="33">
        <f t="shared" si="69"/>
        <v>2.1666666666666665</v>
      </c>
      <c r="Y113" s="33">
        <f t="shared" si="69"/>
        <v>3</v>
      </c>
      <c r="Z113" s="34">
        <f t="shared" si="69"/>
        <v>2.2499999999999996</v>
      </c>
      <c r="AA113" s="230"/>
      <c r="AB113" s="216"/>
      <c r="AC113" s="216"/>
      <c r="AD113" s="216"/>
      <c r="AE113" s="216"/>
      <c r="AF113" s="216"/>
      <c r="AG113" s="225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</row>
    <row r="114" spans="1:48" ht="4.5" customHeight="1" hidden="1">
      <c r="A114" s="221"/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25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25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</row>
    <row r="115" spans="1:48" ht="21" customHeight="1">
      <c r="A115" s="221"/>
      <c r="B115" s="216"/>
      <c r="C115" s="216"/>
      <c r="D115" s="225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25"/>
      <c r="S115" s="225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25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</row>
    <row r="116" spans="1:48" ht="21" customHeight="1" thickBot="1">
      <c r="A116" s="221"/>
      <c r="B116" s="216"/>
      <c r="C116" s="216"/>
      <c r="D116" s="225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25"/>
      <c r="S116" s="225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25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</row>
    <row r="117" spans="1:48" ht="21" customHeight="1">
      <c r="A117" s="221"/>
      <c r="B117" s="216"/>
      <c r="C117" s="183" t="s">
        <v>259</v>
      </c>
      <c r="D117" s="376" t="s">
        <v>260</v>
      </c>
      <c r="E117" s="376"/>
      <c r="F117" s="376"/>
      <c r="G117" s="376"/>
      <c r="H117" s="376"/>
      <c r="I117" s="377"/>
      <c r="J117" s="216"/>
      <c r="K117" s="216"/>
      <c r="L117" s="216"/>
      <c r="M117" s="216"/>
      <c r="N117" s="216"/>
      <c r="O117" s="216"/>
      <c r="P117" s="216"/>
      <c r="Q117" s="216"/>
      <c r="R117" s="225"/>
      <c r="S117" s="225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25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</row>
    <row r="118" spans="1:48" ht="21" customHeight="1">
      <c r="A118" s="221"/>
      <c r="B118" s="216"/>
      <c r="C118" s="184" t="s">
        <v>261</v>
      </c>
      <c r="D118" s="378" t="s">
        <v>262</v>
      </c>
      <c r="E118" s="378"/>
      <c r="F118" s="378"/>
      <c r="G118" s="378"/>
      <c r="H118" s="378"/>
      <c r="I118" s="379"/>
      <c r="J118" s="216"/>
      <c r="K118" s="216"/>
      <c r="L118" s="216"/>
      <c r="M118" s="216"/>
      <c r="N118" s="216"/>
      <c r="O118" s="216"/>
      <c r="P118" s="216"/>
      <c r="Q118" s="216"/>
      <c r="R118" s="225"/>
      <c r="S118" s="225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25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</row>
    <row r="119" spans="1:48" ht="21" customHeight="1">
      <c r="A119" s="221"/>
      <c r="B119" s="216"/>
      <c r="C119" s="184" t="s">
        <v>263</v>
      </c>
      <c r="D119" s="378" t="s">
        <v>264</v>
      </c>
      <c r="E119" s="378"/>
      <c r="F119" s="378"/>
      <c r="G119" s="378"/>
      <c r="H119" s="378"/>
      <c r="I119" s="379"/>
      <c r="J119" s="216"/>
      <c r="K119" s="216"/>
      <c r="L119" s="216"/>
      <c r="M119" s="216"/>
      <c r="N119" s="216"/>
      <c r="O119" s="216"/>
      <c r="P119" s="216"/>
      <c r="Q119" s="216"/>
      <c r="R119" s="225"/>
      <c r="S119" s="225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25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</row>
    <row r="120" spans="1:48" ht="21" customHeight="1">
      <c r="A120" s="221"/>
      <c r="B120" s="216"/>
      <c r="C120" s="184" t="s">
        <v>265</v>
      </c>
      <c r="D120" s="378" t="s">
        <v>266</v>
      </c>
      <c r="E120" s="378"/>
      <c r="F120" s="378"/>
      <c r="G120" s="378"/>
      <c r="H120" s="378"/>
      <c r="I120" s="379"/>
      <c r="J120" s="216"/>
      <c r="K120" s="216"/>
      <c r="L120" s="216"/>
      <c r="M120" s="216"/>
      <c r="N120" s="216"/>
      <c r="O120" s="216"/>
      <c r="P120" s="216"/>
      <c r="Q120" s="216"/>
      <c r="R120" s="225"/>
      <c r="S120" s="225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25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</row>
    <row r="121" spans="1:48" ht="21" customHeight="1">
      <c r="A121" s="221"/>
      <c r="B121" s="216"/>
      <c r="C121" s="380"/>
      <c r="D121" s="381"/>
      <c r="E121" s="381"/>
      <c r="F121" s="381"/>
      <c r="G121" s="381"/>
      <c r="H121" s="381"/>
      <c r="I121" s="382"/>
      <c r="J121" s="216"/>
      <c r="K121" s="216"/>
      <c r="L121" s="216"/>
      <c r="M121" s="216"/>
      <c r="N121" s="216"/>
      <c r="O121" s="216"/>
      <c r="P121" s="216"/>
      <c r="Q121" s="216"/>
      <c r="R121" s="225"/>
      <c r="S121" s="225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25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</row>
    <row r="122" spans="1:48" ht="21" customHeight="1">
      <c r="A122" s="221"/>
      <c r="B122" s="216"/>
      <c r="C122" s="362" t="s">
        <v>267</v>
      </c>
      <c r="D122" s="343"/>
      <c r="E122" s="343"/>
      <c r="F122" s="343"/>
      <c r="G122" s="343"/>
      <c r="H122" s="343"/>
      <c r="I122" s="363"/>
      <c r="J122" s="216"/>
      <c r="K122" s="216"/>
      <c r="L122" s="216"/>
      <c r="M122" s="216"/>
      <c r="N122" s="216"/>
      <c r="O122" s="216"/>
      <c r="P122" s="216"/>
      <c r="Q122" s="216"/>
      <c r="R122" s="216"/>
      <c r="S122" s="225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25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</row>
    <row r="123" spans="1:48" ht="21" customHeight="1">
      <c r="A123" s="221"/>
      <c r="B123" s="216"/>
      <c r="C123" s="362" t="s">
        <v>268</v>
      </c>
      <c r="D123" s="343"/>
      <c r="E123" s="343"/>
      <c r="F123" s="343"/>
      <c r="G123" s="343"/>
      <c r="H123" s="343"/>
      <c r="I123" s="363"/>
      <c r="J123" s="216"/>
      <c r="K123" s="216"/>
      <c r="L123" s="216"/>
      <c r="M123" s="216"/>
      <c r="N123" s="216"/>
      <c r="O123" s="216"/>
      <c r="P123" s="216"/>
      <c r="Q123" s="216"/>
      <c r="R123" s="216"/>
      <c r="S123" s="225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25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</row>
    <row r="124" spans="1:48" ht="21" customHeight="1">
      <c r="A124" s="221"/>
      <c r="B124" s="216"/>
      <c r="C124" s="362" t="s">
        <v>269</v>
      </c>
      <c r="D124" s="343"/>
      <c r="E124" s="343"/>
      <c r="F124" s="343"/>
      <c r="G124" s="343"/>
      <c r="H124" s="343"/>
      <c r="I124" s="363"/>
      <c r="J124" s="216"/>
      <c r="K124" s="216"/>
      <c r="L124" s="216"/>
      <c r="M124" s="216"/>
      <c r="N124" s="216"/>
      <c r="O124" s="216"/>
      <c r="P124" s="216"/>
      <c r="Q124" s="216"/>
      <c r="R124" s="216"/>
      <c r="S124" s="225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25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</row>
    <row r="125" spans="1:48" ht="21" customHeight="1">
      <c r="A125" s="221"/>
      <c r="B125" s="216"/>
      <c r="C125" s="362" t="s">
        <v>270</v>
      </c>
      <c r="D125" s="343"/>
      <c r="E125" s="343"/>
      <c r="F125" s="343"/>
      <c r="G125" s="343"/>
      <c r="H125" s="343"/>
      <c r="I125" s="363"/>
      <c r="J125" s="216"/>
      <c r="K125" s="216"/>
      <c r="L125" s="216"/>
      <c r="M125" s="216"/>
      <c r="N125" s="216"/>
      <c r="O125" s="216"/>
      <c r="P125" s="216"/>
      <c r="Q125" s="216"/>
      <c r="R125" s="225"/>
      <c r="S125" s="225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25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</row>
    <row r="126" spans="1:48" ht="21" customHeight="1">
      <c r="A126" s="221"/>
      <c r="B126" s="216"/>
      <c r="C126" s="362" t="s">
        <v>285</v>
      </c>
      <c r="D126" s="343"/>
      <c r="E126" s="343"/>
      <c r="F126" s="343"/>
      <c r="G126" s="343"/>
      <c r="H126" s="343"/>
      <c r="I126" s="363"/>
      <c r="J126" s="216"/>
      <c r="K126" s="216"/>
      <c r="L126" s="216"/>
      <c r="M126" s="216"/>
      <c r="N126" s="216"/>
      <c r="O126" s="216"/>
      <c r="P126" s="216"/>
      <c r="Q126" s="216"/>
      <c r="R126" s="225"/>
      <c r="S126" s="225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25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</row>
    <row r="127" spans="1:48" ht="21" customHeight="1" thickBot="1">
      <c r="A127" s="221"/>
      <c r="B127" s="216"/>
      <c r="C127" s="364" t="s">
        <v>284</v>
      </c>
      <c r="D127" s="365"/>
      <c r="E127" s="365"/>
      <c r="F127" s="365"/>
      <c r="G127" s="365"/>
      <c r="H127" s="365"/>
      <c r="I127" s="366"/>
      <c r="J127" s="216"/>
      <c r="K127" s="216"/>
      <c r="L127" s="216"/>
      <c r="M127" s="216"/>
      <c r="N127" s="216"/>
      <c r="O127" s="216"/>
      <c r="P127" s="216"/>
      <c r="Q127" s="216"/>
      <c r="R127" s="225"/>
      <c r="S127" s="225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25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</row>
    <row r="128" spans="1:48" ht="21" customHeight="1" thickBot="1">
      <c r="A128" s="221"/>
      <c r="B128" s="216"/>
      <c r="C128" s="216"/>
      <c r="D128" s="225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25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25"/>
      <c r="AE128" s="216"/>
      <c r="AF128" s="225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</row>
    <row r="129" spans="1:48" ht="21" customHeight="1">
      <c r="A129" s="221"/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367" t="s">
        <v>122</v>
      </c>
      <c r="Q129" s="368"/>
      <c r="R129" s="368"/>
      <c r="S129" s="368"/>
      <c r="T129" s="368"/>
      <c r="U129" s="368"/>
      <c r="V129" s="368"/>
      <c r="W129" s="368"/>
      <c r="X129" s="368"/>
      <c r="Y129" s="368"/>
      <c r="Z129" s="368"/>
      <c r="AA129" s="368"/>
      <c r="AB129" s="368"/>
      <c r="AC129" s="368"/>
      <c r="AD129" s="369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</row>
    <row r="130" spans="1:48" ht="21" customHeight="1" thickBot="1">
      <c r="A130" s="221"/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359" t="s">
        <v>123</v>
      </c>
      <c r="Q130" s="360"/>
      <c r="R130" s="360"/>
      <c r="S130" s="360"/>
      <c r="T130" s="360"/>
      <c r="U130" s="360"/>
      <c r="V130" s="360"/>
      <c r="W130" s="360"/>
      <c r="X130" s="360"/>
      <c r="Y130" s="360"/>
      <c r="Z130" s="360"/>
      <c r="AA130" s="360"/>
      <c r="AB130" s="360"/>
      <c r="AC130" s="360"/>
      <c r="AD130" s="361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</row>
    <row r="131" spans="1:48" ht="21" customHeight="1" thickBot="1">
      <c r="A131" s="221"/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155" t="s">
        <v>124</v>
      </c>
      <c r="Q131" s="156" t="s">
        <v>125</v>
      </c>
      <c r="R131" s="157" t="s">
        <v>126</v>
      </c>
      <c r="S131" s="157" t="s">
        <v>127</v>
      </c>
      <c r="T131" s="157" t="s">
        <v>128</v>
      </c>
      <c r="U131" s="157" t="s">
        <v>129</v>
      </c>
      <c r="V131" s="157" t="s">
        <v>130</v>
      </c>
      <c r="W131" s="157" t="s">
        <v>131</v>
      </c>
      <c r="X131" s="157" t="s">
        <v>132</v>
      </c>
      <c r="Y131" s="157" t="s">
        <v>133</v>
      </c>
      <c r="Z131" s="157" t="s">
        <v>134</v>
      </c>
      <c r="AA131" s="157" t="s">
        <v>135</v>
      </c>
      <c r="AB131" s="157" t="s">
        <v>136</v>
      </c>
      <c r="AC131" s="120" t="s">
        <v>251</v>
      </c>
      <c r="AD131" s="121" t="s">
        <v>137</v>
      </c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</row>
    <row r="132" spans="1:48" ht="21" customHeight="1">
      <c r="A132" s="221"/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149" t="s">
        <v>94</v>
      </c>
      <c r="Q132" s="150">
        <v>2</v>
      </c>
      <c r="R132" s="151">
        <v>3</v>
      </c>
      <c r="S132" s="151">
        <v>0</v>
      </c>
      <c r="T132" s="151">
        <v>2</v>
      </c>
      <c r="U132" s="151">
        <v>0</v>
      </c>
      <c r="V132" s="152">
        <v>1</v>
      </c>
      <c r="W132" s="151">
        <v>0</v>
      </c>
      <c r="X132" s="151">
        <v>0</v>
      </c>
      <c r="Y132" s="151">
        <v>0</v>
      </c>
      <c r="Z132" s="151">
        <v>0</v>
      </c>
      <c r="AA132" s="151">
        <v>0</v>
      </c>
      <c r="AB132" s="151">
        <v>1</v>
      </c>
      <c r="AC132" s="153">
        <v>3</v>
      </c>
      <c r="AD132" s="154">
        <v>2</v>
      </c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</row>
    <row r="133" spans="1:48" ht="21" customHeight="1">
      <c r="A133" s="221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122" t="s">
        <v>95</v>
      </c>
      <c r="Q133" s="123">
        <v>2</v>
      </c>
      <c r="R133" s="124">
        <v>3</v>
      </c>
      <c r="S133" s="124">
        <v>0</v>
      </c>
      <c r="T133" s="124">
        <v>2</v>
      </c>
      <c r="U133" s="124">
        <v>0</v>
      </c>
      <c r="V133" s="125">
        <v>1</v>
      </c>
      <c r="W133" s="124">
        <v>0</v>
      </c>
      <c r="X133" s="124">
        <v>0</v>
      </c>
      <c r="Y133" s="124">
        <v>0</v>
      </c>
      <c r="Z133" s="124">
        <v>0</v>
      </c>
      <c r="AA133" s="124">
        <v>0</v>
      </c>
      <c r="AB133" s="124">
        <v>1</v>
      </c>
      <c r="AC133" s="126">
        <v>3</v>
      </c>
      <c r="AD133" s="127">
        <v>1</v>
      </c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</row>
    <row r="134" spans="1:48" ht="21" customHeight="1">
      <c r="A134" s="221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122" t="s">
        <v>96</v>
      </c>
      <c r="Q134" s="123">
        <v>2</v>
      </c>
      <c r="R134" s="124">
        <v>3</v>
      </c>
      <c r="S134" s="124">
        <v>0</v>
      </c>
      <c r="T134" s="124">
        <v>2</v>
      </c>
      <c r="U134" s="124">
        <v>0</v>
      </c>
      <c r="V134" s="125">
        <v>1</v>
      </c>
      <c r="W134" s="124">
        <v>0</v>
      </c>
      <c r="X134" s="124">
        <v>0</v>
      </c>
      <c r="Y134" s="124">
        <v>0</v>
      </c>
      <c r="Z134" s="124">
        <v>0</v>
      </c>
      <c r="AA134" s="124">
        <v>0</v>
      </c>
      <c r="AB134" s="124">
        <v>1</v>
      </c>
      <c r="AC134" s="126">
        <v>3</v>
      </c>
      <c r="AD134" s="127">
        <v>2</v>
      </c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</row>
    <row r="135" spans="1:48" ht="21" customHeight="1">
      <c r="A135" s="221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122" t="s">
        <v>97</v>
      </c>
      <c r="Q135" s="123">
        <v>2</v>
      </c>
      <c r="R135" s="124">
        <v>3</v>
      </c>
      <c r="S135" s="124">
        <v>0</v>
      </c>
      <c r="T135" s="124">
        <v>2</v>
      </c>
      <c r="U135" s="124">
        <v>0</v>
      </c>
      <c r="V135" s="125">
        <v>1</v>
      </c>
      <c r="W135" s="124">
        <v>0</v>
      </c>
      <c r="X135" s="124">
        <v>0</v>
      </c>
      <c r="Y135" s="124">
        <v>0</v>
      </c>
      <c r="Z135" s="124">
        <v>0</v>
      </c>
      <c r="AA135" s="124">
        <v>0</v>
      </c>
      <c r="AB135" s="124">
        <v>1</v>
      </c>
      <c r="AC135" s="126">
        <v>3</v>
      </c>
      <c r="AD135" s="127">
        <v>1</v>
      </c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</row>
    <row r="136" spans="1:48" ht="21" customHeight="1">
      <c r="A136" s="221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122" t="s">
        <v>98</v>
      </c>
      <c r="Q136" s="123">
        <v>2</v>
      </c>
      <c r="R136" s="124">
        <v>3</v>
      </c>
      <c r="S136" s="124">
        <v>0</v>
      </c>
      <c r="T136" s="124">
        <v>2</v>
      </c>
      <c r="U136" s="124">
        <v>0</v>
      </c>
      <c r="V136" s="125">
        <v>1</v>
      </c>
      <c r="W136" s="124">
        <v>0</v>
      </c>
      <c r="X136" s="124">
        <v>0</v>
      </c>
      <c r="Y136" s="124">
        <v>0</v>
      </c>
      <c r="Z136" s="124">
        <v>0</v>
      </c>
      <c r="AA136" s="124">
        <v>0</v>
      </c>
      <c r="AB136" s="124">
        <v>1</v>
      </c>
      <c r="AC136" s="126">
        <v>3</v>
      </c>
      <c r="AD136" s="127">
        <v>2</v>
      </c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</row>
    <row r="137" spans="1:48" ht="21" customHeight="1" thickBot="1">
      <c r="A137" s="221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128" t="s">
        <v>99</v>
      </c>
      <c r="Q137" s="129">
        <v>2</v>
      </c>
      <c r="R137" s="130">
        <v>3</v>
      </c>
      <c r="S137" s="130">
        <v>0</v>
      </c>
      <c r="T137" s="130">
        <v>2</v>
      </c>
      <c r="U137" s="130">
        <v>0</v>
      </c>
      <c r="V137" s="131">
        <v>1</v>
      </c>
      <c r="W137" s="130">
        <v>0</v>
      </c>
      <c r="X137" s="130">
        <v>0</v>
      </c>
      <c r="Y137" s="130">
        <v>0</v>
      </c>
      <c r="Z137" s="130">
        <v>0</v>
      </c>
      <c r="AA137" s="130">
        <v>0</v>
      </c>
      <c r="AB137" s="130">
        <v>1</v>
      </c>
      <c r="AC137" s="132">
        <v>3</v>
      </c>
      <c r="AD137" s="133">
        <v>1</v>
      </c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</row>
    <row r="138" spans="1:48" ht="21" customHeight="1" thickBot="1">
      <c r="A138" s="221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134" t="s">
        <v>116</v>
      </c>
      <c r="Q138" s="135">
        <f>AVERAGE(Q132:Q137)</f>
        <v>2</v>
      </c>
      <c r="R138" s="136">
        <f>AVERAGE(R132:R137)</f>
        <v>3</v>
      </c>
      <c r="S138" s="136">
        <f>AVERAGE(S132:S137)</f>
        <v>0</v>
      </c>
      <c r="T138" s="136">
        <f aca="true" t="shared" si="70" ref="T138:AD138">AVERAGE(T132:T137)</f>
        <v>2</v>
      </c>
      <c r="U138" s="136">
        <f>AVERAGE(U132:U137)</f>
        <v>0</v>
      </c>
      <c r="V138" s="136">
        <f t="shared" si="70"/>
        <v>1</v>
      </c>
      <c r="W138" s="136">
        <f>AVERAGE(W132:W137)</f>
        <v>0</v>
      </c>
      <c r="X138" s="136">
        <f>AVERAGE(X132:X137)</f>
        <v>0</v>
      </c>
      <c r="Y138" s="136">
        <f>AVERAGE(Y132:Y137)</f>
        <v>0</v>
      </c>
      <c r="Z138" s="136">
        <f>AVERAGE(Z132:Z137)</f>
        <v>0</v>
      </c>
      <c r="AA138" s="136">
        <f>AVERAGE(AA132:AA137)</f>
        <v>0</v>
      </c>
      <c r="AB138" s="136">
        <f t="shared" si="70"/>
        <v>1</v>
      </c>
      <c r="AC138" s="136">
        <f t="shared" si="70"/>
        <v>3</v>
      </c>
      <c r="AD138" s="137">
        <f t="shared" si="70"/>
        <v>1.5</v>
      </c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</row>
    <row r="139" spans="1:48" ht="21" customHeight="1" thickBot="1">
      <c r="A139" s="221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24"/>
      <c r="Q139" s="22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2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</row>
    <row r="140" spans="1:48" ht="21" customHeight="1">
      <c r="A140" s="221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367" t="s">
        <v>122</v>
      </c>
      <c r="Q140" s="368"/>
      <c r="R140" s="368"/>
      <c r="S140" s="36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9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</row>
    <row r="141" spans="1:48" ht="21" customHeight="1" thickBot="1">
      <c r="A141" s="221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359" t="s">
        <v>138</v>
      </c>
      <c r="Q141" s="360"/>
      <c r="R141" s="360"/>
      <c r="S141" s="360"/>
      <c r="T141" s="360"/>
      <c r="U141" s="360"/>
      <c r="V141" s="360"/>
      <c r="W141" s="360"/>
      <c r="X141" s="360"/>
      <c r="Y141" s="360"/>
      <c r="Z141" s="360"/>
      <c r="AA141" s="360"/>
      <c r="AB141" s="360"/>
      <c r="AC141" s="360"/>
      <c r="AD141" s="361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</row>
    <row r="142" spans="1:48" ht="21" customHeight="1" thickBot="1">
      <c r="A142" s="221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155" t="s">
        <v>124</v>
      </c>
      <c r="Q142" s="156" t="s">
        <v>125</v>
      </c>
      <c r="R142" s="157" t="s">
        <v>126</v>
      </c>
      <c r="S142" s="157" t="s">
        <v>127</v>
      </c>
      <c r="T142" s="157" t="s">
        <v>128</v>
      </c>
      <c r="U142" s="157" t="s">
        <v>129</v>
      </c>
      <c r="V142" s="157" t="s">
        <v>130</v>
      </c>
      <c r="W142" s="157" t="s">
        <v>131</v>
      </c>
      <c r="X142" s="157" t="s">
        <v>132</v>
      </c>
      <c r="Y142" s="157" t="s">
        <v>133</v>
      </c>
      <c r="Z142" s="157" t="s">
        <v>134</v>
      </c>
      <c r="AA142" s="157" t="s">
        <v>135</v>
      </c>
      <c r="AB142" s="157" t="s">
        <v>136</v>
      </c>
      <c r="AC142" s="120" t="s">
        <v>251</v>
      </c>
      <c r="AD142" s="121" t="s">
        <v>137</v>
      </c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</row>
    <row r="143" spans="1:48" ht="21" customHeight="1">
      <c r="A143" s="221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149" t="s">
        <v>94</v>
      </c>
      <c r="Q143" s="150">
        <f aca="true" t="shared" si="71" ref="Q143:Q148">IF(Q132=" "," ",Q132/3*Z107)</f>
        <v>2</v>
      </c>
      <c r="R143" s="151">
        <f aca="true" t="shared" si="72" ref="R143:AD148">IF(R132=" "," ",R132/3*$Z107)</f>
        <v>3</v>
      </c>
      <c r="S143" s="151">
        <f t="shared" si="72"/>
        <v>0</v>
      </c>
      <c r="T143" s="151">
        <f t="shared" si="72"/>
        <v>2</v>
      </c>
      <c r="U143" s="151">
        <f t="shared" si="72"/>
        <v>0</v>
      </c>
      <c r="V143" s="151">
        <f t="shared" si="72"/>
        <v>1</v>
      </c>
      <c r="W143" s="151">
        <f t="shared" si="72"/>
        <v>0</v>
      </c>
      <c r="X143" s="151">
        <f t="shared" si="72"/>
        <v>0</v>
      </c>
      <c r="Y143" s="151">
        <f t="shared" si="72"/>
        <v>0</v>
      </c>
      <c r="Z143" s="151">
        <f t="shared" si="72"/>
        <v>0</v>
      </c>
      <c r="AA143" s="151">
        <f t="shared" si="72"/>
        <v>0</v>
      </c>
      <c r="AB143" s="151">
        <f t="shared" si="72"/>
        <v>1</v>
      </c>
      <c r="AC143" s="151">
        <f t="shared" si="72"/>
        <v>3</v>
      </c>
      <c r="AD143" s="158">
        <f t="shared" si="72"/>
        <v>2</v>
      </c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</row>
    <row r="144" spans="1:48" ht="21" customHeight="1">
      <c r="A144" s="221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122" t="s">
        <v>95</v>
      </c>
      <c r="Q144" s="123">
        <f t="shared" si="71"/>
        <v>1.4</v>
      </c>
      <c r="R144" s="124">
        <f t="shared" si="72"/>
        <v>2.1</v>
      </c>
      <c r="S144" s="124">
        <f t="shared" si="72"/>
        <v>0</v>
      </c>
      <c r="T144" s="124">
        <f t="shared" si="72"/>
        <v>1.4</v>
      </c>
      <c r="U144" s="124">
        <f t="shared" si="72"/>
        <v>0</v>
      </c>
      <c r="V144" s="124">
        <f t="shared" si="72"/>
        <v>0.7</v>
      </c>
      <c r="W144" s="124">
        <f t="shared" si="72"/>
        <v>0</v>
      </c>
      <c r="X144" s="124">
        <f t="shared" si="72"/>
        <v>0</v>
      </c>
      <c r="Y144" s="124">
        <f t="shared" si="72"/>
        <v>0</v>
      </c>
      <c r="Z144" s="124">
        <f t="shared" si="72"/>
        <v>0</v>
      </c>
      <c r="AA144" s="124">
        <f t="shared" si="72"/>
        <v>0</v>
      </c>
      <c r="AB144" s="124">
        <f t="shared" si="72"/>
        <v>0.7</v>
      </c>
      <c r="AC144" s="124">
        <f t="shared" si="72"/>
        <v>2.1</v>
      </c>
      <c r="AD144" s="140">
        <f t="shared" si="72"/>
        <v>0.7</v>
      </c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</row>
    <row r="145" spans="1:48" ht="21" customHeight="1">
      <c r="A145" s="221"/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122" t="s">
        <v>96</v>
      </c>
      <c r="Q145" s="123">
        <f t="shared" si="71"/>
        <v>1.4</v>
      </c>
      <c r="R145" s="124">
        <f t="shared" si="72"/>
        <v>2.1</v>
      </c>
      <c r="S145" s="124">
        <f t="shared" si="72"/>
        <v>0</v>
      </c>
      <c r="T145" s="124">
        <f t="shared" si="72"/>
        <v>1.4</v>
      </c>
      <c r="U145" s="124">
        <f t="shared" si="72"/>
        <v>0</v>
      </c>
      <c r="V145" s="124">
        <f t="shared" si="72"/>
        <v>0.7</v>
      </c>
      <c r="W145" s="124">
        <f t="shared" si="72"/>
        <v>0</v>
      </c>
      <c r="X145" s="124">
        <f t="shared" si="72"/>
        <v>0</v>
      </c>
      <c r="Y145" s="124">
        <f t="shared" si="72"/>
        <v>0</v>
      </c>
      <c r="Z145" s="124">
        <f t="shared" si="72"/>
        <v>0</v>
      </c>
      <c r="AA145" s="124">
        <f t="shared" si="72"/>
        <v>0</v>
      </c>
      <c r="AB145" s="124">
        <f t="shared" si="72"/>
        <v>0.7</v>
      </c>
      <c r="AC145" s="124">
        <f t="shared" si="72"/>
        <v>2.1</v>
      </c>
      <c r="AD145" s="140">
        <f t="shared" si="72"/>
        <v>1.4</v>
      </c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</row>
    <row r="146" spans="1:48" ht="21" customHeight="1">
      <c r="A146" s="221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122" t="s">
        <v>97</v>
      </c>
      <c r="Q146" s="123">
        <f t="shared" si="71"/>
        <v>0.8</v>
      </c>
      <c r="R146" s="124">
        <f t="shared" si="72"/>
        <v>1.2000000000000002</v>
      </c>
      <c r="S146" s="124">
        <f t="shared" si="72"/>
        <v>0</v>
      </c>
      <c r="T146" s="124">
        <f t="shared" si="72"/>
        <v>0.8</v>
      </c>
      <c r="U146" s="124">
        <f t="shared" si="72"/>
        <v>0</v>
      </c>
      <c r="V146" s="124">
        <f t="shared" si="72"/>
        <v>0.4</v>
      </c>
      <c r="W146" s="124">
        <f t="shared" si="72"/>
        <v>0</v>
      </c>
      <c r="X146" s="124">
        <f t="shared" si="72"/>
        <v>0</v>
      </c>
      <c r="Y146" s="124">
        <f t="shared" si="72"/>
        <v>0</v>
      </c>
      <c r="Z146" s="124">
        <f t="shared" si="72"/>
        <v>0</v>
      </c>
      <c r="AA146" s="124">
        <f t="shared" si="72"/>
        <v>0</v>
      </c>
      <c r="AB146" s="124">
        <f t="shared" si="72"/>
        <v>0.4</v>
      </c>
      <c r="AC146" s="124">
        <f t="shared" si="72"/>
        <v>1.2000000000000002</v>
      </c>
      <c r="AD146" s="140">
        <f t="shared" si="72"/>
        <v>0.4</v>
      </c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</row>
    <row r="147" spans="1:48" ht="21" customHeight="1">
      <c r="A147" s="221"/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122" t="s">
        <v>98</v>
      </c>
      <c r="Q147" s="123">
        <f t="shared" si="71"/>
        <v>2</v>
      </c>
      <c r="R147" s="124">
        <f t="shared" si="72"/>
        <v>3</v>
      </c>
      <c r="S147" s="124">
        <f t="shared" si="72"/>
        <v>0</v>
      </c>
      <c r="T147" s="124">
        <f t="shared" si="72"/>
        <v>2</v>
      </c>
      <c r="U147" s="124">
        <f t="shared" si="72"/>
        <v>0</v>
      </c>
      <c r="V147" s="124">
        <f t="shared" si="72"/>
        <v>1</v>
      </c>
      <c r="W147" s="124">
        <f t="shared" si="72"/>
        <v>0</v>
      </c>
      <c r="X147" s="124">
        <f t="shared" si="72"/>
        <v>0</v>
      </c>
      <c r="Y147" s="124">
        <f t="shared" si="72"/>
        <v>0</v>
      </c>
      <c r="Z147" s="124">
        <f t="shared" si="72"/>
        <v>0</v>
      </c>
      <c r="AA147" s="124">
        <f t="shared" si="72"/>
        <v>0</v>
      </c>
      <c r="AB147" s="124">
        <f t="shared" si="72"/>
        <v>1</v>
      </c>
      <c r="AC147" s="124">
        <f t="shared" si="72"/>
        <v>3</v>
      </c>
      <c r="AD147" s="140">
        <f t="shared" si="72"/>
        <v>2</v>
      </c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</row>
    <row r="148" spans="1:48" ht="21" customHeight="1" thickBot="1">
      <c r="A148" s="221"/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128" t="s">
        <v>99</v>
      </c>
      <c r="Q148" s="129">
        <f t="shared" si="71"/>
        <v>1.4</v>
      </c>
      <c r="R148" s="130">
        <f t="shared" si="72"/>
        <v>2.1</v>
      </c>
      <c r="S148" s="130">
        <f t="shared" si="72"/>
        <v>0</v>
      </c>
      <c r="T148" s="130">
        <f t="shared" si="72"/>
        <v>1.4</v>
      </c>
      <c r="U148" s="130">
        <f t="shared" si="72"/>
        <v>0</v>
      </c>
      <c r="V148" s="130">
        <f t="shared" si="72"/>
        <v>0.7</v>
      </c>
      <c r="W148" s="130">
        <f t="shared" si="72"/>
        <v>0</v>
      </c>
      <c r="X148" s="130">
        <f t="shared" si="72"/>
        <v>0</v>
      </c>
      <c r="Y148" s="130">
        <f t="shared" si="72"/>
        <v>0</v>
      </c>
      <c r="Z148" s="130">
        <f t="shared" si="72"/>
        <v>0</v>
      </c>
      <c r="AA148" s="130">
        <f t="shared" si="72"/>
        <v>0</v>
      </c>
      <c r="AB148" s="130">
        <f t="shared" si="72"/>
        <v>0.7</v>
      </c>
      <c r="AC148" s="130">
        <f t="shared" si="72"/>
        <v>2.1</v>
      </c>
      <c r="AD148" s="141">
        <f t="shared" si="72"/>
        <v>0.7</v>
      </c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</row>
    <row r="149" spans="1:48" ht="21" customHeight="1" thickBot="1">
      <c r="A149" s="221"/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159" t="s">
        <v>116</v>
      </c>
      <c r="Q149" s="142">
        <f>AVERAGE(Q143:Q148)</f>
        <v>1.5</v>
      </c>
      <c r="R149" s="142">
        <f>AVERAGE(R143:R148)</f>
        <v>2.2499999999999996</v>
      </c>
      <c r="S149" s="142">
        <f aca="true" t="shared" si="73" ref="S149:AD149">AVERAGE(S143:S148)</f>
        <v>0</v>
      </c>
      <c r="T149" s="142">
        <f t="shared" si="73"/>
        <v>1.5</v>
      </c>
      <c r="U149" s="142">
        <f t="shared" si="73"/>
        <v>0</v>
      </c>
      <c r="V149" s="142">
        <f t="shared" si="73"/>
        <v>0.75</v>
      </c>
      <c r="W149" s="142">
        <f t="shared" si="73"/>
        <v>0</v>
      </c>
      <c r="X149" s="142">
        <f t="shared" si="73"/>
        <v>0</v>
      </c>
      <c r="Y149" s="142">
        <f t="shared" si="73"/>
        <v>0</v>
      </c>
      <c r="Z149" s="142">
        <f t="shared" si="73"/>
        <v>0</v>
      </c>
      <c r="AA149" s="142">
        <f t="shared" si="73"/>
        <v>0</v>
      </c>
      <c r="AB149" s="142">
        <f t="shared" si="73"/>
        <v>0.75</v>
      </c>
      <c r="AC149" s="142">
        <f t="shared" si="73"/>
        <v>2.2499999999999996</v>
      </c>
      <c r="AD149" s="143">
        <f t="shared" si="73"/>
        <v>1.2</v>
      </c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</row>
    <row r="150" spans="1:48" ht="21" customHeight="1">
      <c r="A150" s="221"/>
      <c r="B150" s="216"/>
      <c r="C150" s="216"/>
      <c r="D150" s="225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25"/>
      <c r="S150" s="225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25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</row>
    <row r="151" spans="4:33" ht="21" customHeight="1">
      <c r="D151" s="3"/>
      <c r="R151" s="3"/>
      <c r="S151" s="4"/>
      <c r="AF151" s="3"/>
      <c r="AG151" s="4"/>
    </row>
    <row r="152" spans="4:33" ht="21" customHeight="1">
      <c r="D152" s="3"/>
      <c r="R152" s="3"/>
      <c r="S152" s="4"/>
      <c r="AF152" s="3"/>
      <c r="AG152" s="4"/>
    </row>
    <row r="153" spans="4:33" ht="21" customHeight="1">
      <c r="D153" s="3"/>
      <c r="R153" s="3"/>
      <c r="S153" s="4"/>
      <c r="AF153" s="3"/>
      <c r="AG153" s="4"/>
    </row>
    <row r="154" spans="1:41" s="204" customFormat="1" ht="21" customHeight="1">
      <c r="A154" s="202" t="s">
        <v>289</v>
      </c>
      <c r="B154" s="203"/>
      <c r="C154" s="203"/>
      <c r="D154" s="204" t="s">
        <v>287</v>
      </c>
      <c r="W154" s="205"/>
      <c r="X154" s="205"/>
      <c r="AK154" s="204" t="s">
        <v>286</v>
      </c>
      <c r="AN154" s="205"/>
      <c r="AO154" s="205"/>
    </row>
    <row r="155" spans="2:33" ht="21" customHeight="1">
      <c r="B155" s="233"/>
      <c r="C155" s="233"/>
      <c r="D155" s="3"/>
      <c r="R155" s="3"/>
      <c r="S155" s="4"/>
      <c r="AF155" s="3"/>
      <c r="AG155" s="4"/>
    </row>
    <row r="156" spans="2:33" ht="21" customHeight="1">
      <c r="B156" s="233"/>
      <c r="C156" s="233"/>
      <c r="D156" s="3"/>
      <c r="R156" s="3"/>
      <c r="S156" s="4"/>
      <c r="AF156" s="3"/>
      <c r="AG156" s="4"/>
    </row>
    <row r="157" spans="2:33" ht="21" customHeight="1">
      <c r="B157" s="233"/>
      <c r="C157" s="233"/>
      <c r="D157" s="3"/>
      <c r="R157" s="3"/>
      <c r="S157" s="4"/>
      <c r="AF157" s="3"/>
      <c r="AG157" s="4"/>
    </row>
    <row r="158" spans="2:33" ht="21" customHeight="1">
      <c r="B158" s="233"/>
      <c r="C158" s="233"/>
      <c r="D158" s="3"/>
      <c r="R158" s="3"/>
      <c r="S158" s="4"/>
      <c r="AF158" s="3"/>
      <c r="AG158" s="4"/>
    </row>
    <row r="159" spans="2:33" ht="21" customHeight="1">
      <c r="B159" s="233"/>
      <c r="C159" s="233"/>
      <c r="D159" s="3"/>
      <c r="R159" s="3"/>
      <c r="S159" s="4"/>
      <c r="AF159" s="3"/>
      <c r="AG159" s="4"/>
    </row>
    <row r="160" spans="2:33" ht="21" customHeight="1">
      <c r="B160" s="233"/>
      <c r="C160" s="233"/>
      <c r="D160" s="3"/>
      <c r="R160" s="3"/>
      <c r="S160" s="4"/>
      <c r="AF160" s="3"/>
      <c r="AG160" s="4"/>
    </row>
    <row r="161" spans="2:3" ht="21" customHeight="1">
      <c r="B161" s="233"/>
      <c r="C161" s="233"/>
    </row>
    <row r="162" spans="2:3" ht="21" customHeight="1">
      <c r="B162" s="233"/>
      <c r="C162" s="233"/>
    </row>
    <row r="163" spans="2:3" ht="21" customHeight="1">
      <c r="B163" s="233"/>
      <c r="C163" s="233"/>
    </row>
    <row r="164" spans="2:3" ht="21" customHeight="1">
      <c r="B164" s="233"/>
      <c r="C164" s="233"/>
    </row>
    <row r="165" spans="2:3" ht="21" customHeight="1">
      <c r="B165" s="233"/>
      <c r="C165" s="233"/>
    </row>
    <row r="166" spans="2:3" ht="21" customHeight="1">
      <c r="B166" s="233"/>
      <c r="C166" s="233"/>
    </row>
    <row r="167" spans="2:3" ht="21" customHeight="1">
      <c r="B167" s="233"/>
      <c r="C167" s="233"/>
    </row>
    <row r="168" spans="2:3" ht="21" customHeight="1">
      <c r="B168" s="233"/>
      <c r="C168" s="233"/>
    </row>
    <row r="169" spans="2:3" ht="21" customHeight="1">
      <c r="B169" s="233"/>
      <c r="C169" s="233"/>
    </row>
    <row r="170" spans="2:3" ht="21" customHeight="1">
      <c r="B170" s="233"/>
      <c r="C170" s="233"/>
    </row>
    <row r="171" spans="2:3" ht="21" customHeight="1">
      <c r="B171" s="233"/>
      <c r="C171" s="233"/>
    </row>
    <row r="172" spans="2:3" ht="21" customHeight="1">
      <c r="B172" s="233"/>
      <c r="C172" s="233"/>
    </row>
    <row r="173" spans="2:3" ht="21" customHeight="1">
      <c r="B173" s="233"/>
      <c r="C173" s="233"/>
    </row>
    <row r="174" spans="2:3" ht="21" customHeight="1">
      <c r="B174" s="233"/>
      <c r="C174" s="233"/>
    </row>
    <row r="175" spans="2:3" ht="21" customHeight="1">
      <c r="B175" s="233"/>
      <c r="C175" s="233"/>
    </row>
    <row r="176" spans="2:3" ht="21" customHeight="1">
      <c r="B176" s="233"/>
      <c r="C176" s="233"/>
    </row>
    <row r="177" spans="2:3" ht="21" customHeight="1">
      <c r="B177" s="233"/>
      <c r="C177" s="233"/>
    </row>
    <row r="178" spans="2:3" ht="21" customHeight="1">
      <c r="B178" s="233"/>
      <c r="C178" s="233"/>
    </row>
    <row r="179" spans="2:3" ht="21" customHeight="1">
      <c r="B179" s="233"/>
      <c r="C179" s="233"/>
    </row>
    <row r="180" spans="2:3" ht="21" customHeight="1">
      <c r="B180" s="233"/>
      <c r="C180" s="233"/>
    </row>
    <row r="181" spans="2:3" ht="21" customHeight="1">
      <c r="B181" s="233"/>
      <c r="C181" s="233"/>
    </row>
    <row r="182" spans="2:3" ht="21" customHeight="1">
      <c r="B182" s="233"/>
      <c r="C182" s="233"/>
    </row>
    <row r="183" spans="2:3" ht="21" customHeight="1">
      <c r="B183" s="233"/>
      <c r="C183" s="233"/>
    </row>
    <row r="184" spans="2:3" ht="21" customHeight="1">
      <c r="B184" s="233"/>
      <c r="C184" s="233"/>
    </row>
    <row r="185" spans="2:3" ht="21" customHeight="1">
      <c r="B185" s="233"/>
      <c r="C185" s="233"/>
    </row>
    <row r="186" spans="2:3" ht="21" customHeight="1">
      <c r="B186" s="233"/>
      <c r="C186" s="233"/>
    </row>
    <row r="187" spans="2:3" ht="21" customHeight="1">
      <c r="B187" s="233"/>
      <c r="C187" s="233"/>
    </row>
    <row r="188" spans="2:3" ht="21" customHeight="1">
      <c r="B188" s="233"/>
      <c r="C188" s="233"/>
    </row>
    <row r="189" spans="2:3" ht="21" customHeight="1">
      <c r="B189" s="233"/>
      <c r="C189" s="233"/>
    </row>
    <row r="190" spans="2:3" ht="21" customHeight="1">
      <c r="B190" s="233"/>
      <c r="C190" s="233"/>
    </row>
    <row r="191" spans="2:3" ht="21" customHeight="1">
      <c r="B191" s="233"/>
      <c r="C191" s="233"/>
    </row>
    <row r="192" spans="2:3" ht="21" customHeight="1">
      <c r="B192" s="233"/>
      <c r="C192" s="233"/>
    </row>
    <row r="193" spans="2:3" ht="21" customHeight="1">
      <c r="B193" s="233"/>
      <c r="C193" s="233"/>
    </row>
    <row r="194" spans="2:3" ht="21" customHeight="1">
      <c r="B194" s="233"/>
      <c r="C194" s="233"/>
    </row>
    <row r="195" spans="2:3" ht="21" customHeight="1">
      <c r="B195" s="233"/>
      <c r="C195" s="233"/>
    </row>
    <row r="196" spans="2:3" ht="21" customHeight="1">
      <c r="B196" s="233"/>
      <c r="C196" s="233"/>
    </row>
    <row r="197" spans="2:3" ht="21" customHeight="1">
      <c r="B197" s="233"/>
      <c r="C197" s="233"/>
    </row>
    <row r="198" spans="2:3" ht="21" customHeight="1">
      <c r="B198" s="233"/>
      <c r="C198" s="233"/>
    </row>
    <row r="199" spans="2:3" ht="21" customHeight="1">
      <c r="B199" s="233"/>
      <c r="C199" s="233"/>
    </row>
  </sheetData>
  <sheetProtection/>
  <mergeCells count="39">
    <mergeCell ref="A1:AV1"/>
    <mergeCell ref="A2:AV2"/>
    <mergeCell ref="A3:C3"/>
    <mergeCell ref="D3:H3"/>
    <mergeCell ref="A4:C4"/>
    <mergeCell ref="D4:H4"/>
    <mergeCell ref="A5:C5"/>
    <mergeCell ref="D5:H5"/>
    <mergeCell ref="A6:C6"/>
    <mergeCell ref="D6:H6"/>
    <mergeCell ref="A8:A9"/>
    <mergeCell ref="B8:B9"/>
    <mergeCell ref="C8:C9"/>
    <mergeCell ref="D8:Q8"/>
    <mergeCell ref="C122:I122"/>
    <mergeCell ref="C123:I123"/>
    <mergeCell ref="R8:AE8"/>
    <mergeCell ref="AF8:AS8"/>
    <mergeCell ref="AT8:AV8"/>
    <mergeCell ref="A98:C98"/>
    <mergeCell ref="A99:C99"/>
    <mergeCell ref="A100:C100"/>
    <mergeCell ref="C124:I124"/>
    <mergeCell ref="A101:C101"/>
    <mergeCell ref="A102:C102"/>
    <mergeCell ref="A103:C103"/>
    <mergeCell ref="A104:C104"/>
    <mergeCell ref="D117:I117"/>
    <mergeCell ref="D118:I118"/>
    <mergeCell ref="D119:I119"/>
    <mergeCell ref="D120:I120"/>
    <mergeCell ref="C121:I121"/>
    <mergeCell ref="P141:AD141"/>
    <mergeCell ref="C125:I125"/>
    <mergeCell ref="C126:I126"/>
    <mergeCell ref="C127:I127"/>
    <mergeCell ref="P129:AD129"/>
    <mergeCell ref="P130:AD130"/>
    <mergeCell ref="P140:AD140"/>
  </mergeCells>
  <printOptions/>
  <pageMargins left="0.75" right="0.25" top="0.5" bottom="0.5" header="0.3" footer="0.3"/>
  <pageSetup horizontalDpi="1200" verticalDpi="1200" orientation="landscape" paperSize="8" scale="35" r:id="rId2"/>
  <rowBreaks count="1" manualBreakCount="1">
    <brk id="10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98"/>
  <sheetViews>
    <sheetView zoomScale="55" zoomScaleNormal="55" zoomScaleSheetLayoutView="25" zoomScalePageLayoutView="55" workbookViewId="0" topLeftCell="A1">
      <selection activeCell="BJ24" sqref="BJ24"/>
    </sheetView>
  </sheetViews>
  <sheetFormatPr defaultColWidth="9.140625" defaultRowHeight="21" customHeight="1"/>
  <cols>
    <col min="1" max="1" width="8.8515625" style="2" bestFit="1" customWidth="1"/>
    <col min="2" max="2" width="12.00390625" style="3" bestFit="1" customWidth="1"/>
    <col min="3" max="3" width="30.140625" style="3" bestFit="1" customWidth="1"/>
    <col min="4" max="4" width="8.7109375" style="4" bestFit="1" customWidth="1"/>
    <col min="5" max="5" width="8.7109375" style="4" customWidth="1"/>
    <col min="6" max="7" width="9.421875" style="3" customWidth="1"/>
    <col min="8" max="8" width="11.00390625" style="3" bestFit="1" customWidth="1"/>
    <col min="9" max="9" width="14.421875" style="3" customWidth="1"/>
    <col min="10" max="10" width="10.7109375" style="3" bestFit="1" customWidth="1"/>
    <col min="11" max="11" width="10.7109375" style="3" customWidth="1"/>
    <col min="12" max="12" width="11.00390625" style="3" bestFit="1" customWidth="1"/>
    <col min="13" max="13" width="13.00390625" style="3" bestFit="1" customWidth="1"/>
    <col min="14" max="14" width="12.7109375" style="3" bestFit="1" customWidth="1"/>
    <col min="15" max="15" width="6.7109375" style="3" customWidth="1"/>
    <col min="16" max="16" width="8.7109375" style="3" customWidth="1"/>
    <col min="17" max="17" width="14.7109375" style="3" customWidth="1"/>
    <col min="18" max="18" width="8.57421875" style="3" bestFit="1" customWidth="1"/>
    <col min="19" max="19" width="12.28125" style="3" customWidth="1"/>
    <col min="20" max="20" width="14.421875" style="3" customWidth="1"/>
    <col min="21" max="21" width="9.28125" style="4" bestFit="1" customWidth="1"/>
    <col min="22" max="22" width="9.28125" style="4" customWidth="1"/>
    <col min="23" max="23" width="10.421875" style="3" bestFit="1" customWidth="1"/>
    <col min="24" max="24" width="10.421875" style="3" customWidth="1"/>
    <col min="25" max="25" width="15.7109375" style="3" bestFit="1" customWidth="1"/>
    <col min="26" max="26" width="12.28125" style="3" bestFit="1" customWidth="1"/>
    <col min="27" max="27" width="12.00390625" style="3" bestFit="1" customWidth="1"/>
    <col min="28" max="28" width="12.00390625" style="3" customWidth="1"/>
    <col min="29" max="29" width="15.7109375" style="3" bestFit="1" customWidth="1"/>
    <col min="30" max="30" width="13.28125" style="3" bestFit="1" customWidth="1"/>
    <col min="31" max="31" width="16.140625" style="3" bestFit="1" customWidth="1"/>
    <col min="32" max="32" width="9.7109375" style="3" customWidth="1"/>
    <col min="33" max="33" width="9.28125" style="3" customWidth="1"/>
    <col min="34" max="34" width="13.28125" style="3" bestFit="1" customWidth="1"/>
    <col min="35" max="35" width="8.00390625" style="3" customWidth="1"/>
    <col min="36" max="36" width="10.00390625" style="3" customWidth="1"/>
    <col min="37" max="37" width="13.28125" style="3" bestFit="1" customWidth="1"/>
    <col min="38" max="39" width="12.28125" style="4" customWidth="1"/>
    <col min="40" max="40" width="10.421875" style="3" bestFit="1" customWidth="1"/>
    <col min="41" max="41" width="10.421875" style="3" customWidth="1"/>
    <col min="42" max="42" width="11.421875" style="3" customWidth="1"/>
    <col min="43" max="43" width="12.28125" style="3" bestFit="1" customWidth="1"/>
    <col min="44" max="44" width="10.421875" style="3" bestFit="1" customWidth="1"/>
    <col min="45" max="45" width="10.421875" style="3" customWidth="1"/>
    <col min="46" max="46" width="9.57421875" style="3" customWidth="1"/>
    <col min="47" max="47" width="13.28125" style="3" bestFit="1" customWidth="1"/>
    <col min="48" max="48" width="13.7109375" style="3" customWidth="1"/>
    <col min="49" max="49" width="5.57421875" style="3" bestFit="1" customWidth="1"/>
    <col min="50" max="50" width="12.28125" style="3" bestFit="1" customWidth="1"/>
    <col min="51" max="51" width="13.28125" style="3" bestFit="1" customWidth="1"/>
    <col min="52" max="52" width="5.57421875" style="3" bestFit="1" customWidth="1"/>
    <col min="53" max="53" width="12.28125" style="3" bestFit="1" customWidth="1"/>
    <col min="54" max="54" width="13.28125" style="3" bestFit="1" customWidth="1"/>
    <col min="55" max="55" width="10.7109375" style="3" customWidth="1"/>
    <col min="56" max="56" width="9.00390625" style="3" bestFit="1" customWidth="1"/>
    <col min="57" max="57" width="13.28125" style="3" bestFit="1" customWidth="1"/>
    <col min="58" max="58" width="4.8515625" style="3" hidden="1" customWidth="1"/>
    <col min="59" max="59" width="11.28125" style="3" hidden="1" customWidth="1"/>
    <col min="60" max="60" width="15.7109375" style="3" hidden="1" customWidth="1"/>
    <col min="61" max="61" width="7.421875" style="3" hidden="1" customWidth="1"/>
    <col min="62" max="16384" width="9.140625" style="3" customWidth="1"/>
  </cols>
  <sheetData>
    <row r="1" spans="1:57" s="1" customFormat="1" ht="36.75" customHeight="1">
      <c r="A1" s="408" t="s">
        <v>228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</row>
    <row r="2" spans="1:57" s="1" customFormat="1" ht="23.25" customHeight="1">
      <c r="A2" s="408" t="s">
        <v>229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</row>
    <row r="3" spans="1:57" s="1" customFormat="1" ht="21" customHeight="1">
      <c r="A3" s="351" t="s">
        <v>230</v>
      </c>
      <c r="B3" s="351"/>
      <c r="C3" s="351"/>
      <c r="D3" s="351"/>
      <c r="E3" s="351"/>
      <c r="F3" s="351"/>
      <c r="G3" s="351"/>
      <c r="H3" s="351"/>
      <c r="I3" s="351"/>
      <c r="J3" s="351"/>
      <c r="K3" s="19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1"/>
      <c r="BA3" s="51"/>
      <c r="BB3" s="51"/>
      <c r="BC3" s="51"/>
      <c r="BD3" s="51"/>
      <c r="BE3" s="51"/>
    </row>
    <row r="4" spans="1:57" s="1" customFormat="1" ht="20.25" customHeight="1">
      <c r="A4" s="351" t="s">
        <v>232</v>
      </c>
      <c r="B4" s="351"/>
      <c r="C4" s="351"/>
      <c r="D4" s="343"/>
      <c r="E4" s="343"/>
      <c r="F4" s="343"/>
      <c r="G4" s="343"/>
      <c r="H4" s="343"/>
      <c r="I4" s="343"/>
      <c r="J4" s="343"/>
      <c r="K4" s="192"/>
      <c r="L4" s="52"/>
      <c r="M4" s="52"/>
      <c r="N4" s="52"/>
      <c r="O4" s="51"/>
      <c r="P4" s="53"/>
      <c r="Q4" s="53"/>
      <c r="R4" s="53"/>
      <c r="S4" s="53"/>
      <c r="T4" s="53"/>
      <c r="U4" s="53"/>
      <c r="V4" s="53"/>
      <c r="W4" s="54"/>
      <c r="X4" s="54"/>
      <c r="Y4" s="55"/>
      <c r="Z4" s="55"/>
      <c r="AA4" s="56"/>
      <c r="AB4" s="56"/>
      <c r="AC4" s="56"/>
      <c r="AD4" s="56"/>
      <c r="AE4" s="56"/>
      <c r="AF4" s="56"/>
      <c r="AG4" s="57"/>
      <c r="AH4" s="57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8"/>
      <c r="AX4" s="53"/>
      <c r="AY4" s="53"/>
      <c r="AZ4" s="51"/>
      <c r="BA4" s="51"/>
      <c r="BB4" s="51"/>
      <c r="BC4" s="51"/>
      <c r="BD4" s="51"/>
      <c r="BE4" s="51"/>
    </row>
    <row r="5" spans="1:57" s="1" customFormat="1" ht="22.5" customHeight="1">
      <c r="A5" s="344" t="s">
        <v>234</v>
      </c>
      <c r="B5" s="344"/>
      <c r="C5" s="344"/>
      <c r="D5" s="343"/>
      <c r="E5" s="343"/>
      <c r="F5" s="343"/>
      <c r="G5" s="343"/>
      <c r="H5" s="343"/>
      <c r="I5" s="343"/>
      <c r="J5" s="343"/>
      <c r="K5" s="192"/>
      <c r="L5" s="52"/>
      <c r="M5" s="52"/>
      <c r="N5" s="52"/>
      <c r="O5" s="51"/>
      <c r="P5" s="53"/>
      <c r="Q5" s="53"/>
      <c r="R5" s="53"/>
      <c r="S5" s="53"/>
      <c r="T5" s="53"/>
      <c r="U5" s="53"/>
      <c r="V5" s="53"/>
      <c r="W5" s="54"/>
      <c r="X5" s="54"/>
      <c r="Y5" s="55"/>
      <c r="Z5" s="55"/>
      <c r="AA5" s="56"/>
      <c r="AB5" s="56"/>
      <c r="AC5" s="56"/>
      <c r="AD5" s="56"/>
      <c r="AE5" s="56"/>
      <c r="AF5" s="56"/>
      <c r="AG5" s="57"/>
      <c r="AH5" s="57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8"/>
      <c r="AX5" s="53"/>
      <c r="AY5" s="53"/>
      <c r="AZ5" s="51"/>
      <c r="BA5" s="51"/>
      <c r="BB5" s="51"/>
      <c r="BC5" s="51"/>
      <c r="BD5" s="51"/>
      <c r="BE5" s="51"/>
    </row>
    <row r="6" spans="1:57" s="1" customFormat="1" ht="21" customHeight="1">
      <c r="A6" s="343" t="s">
        <v>235</v>
      </c>
      <c r="B6" s="343"/>
      <c r="C6" s="343"/>
      <c r="D6" s="343" t="s">
        <v>247</v>
      </c>
      <c r="E6" s="343"/>
      <c r="F6" s="343"/>
      <c r="G6" s="343"/>
      <c r="H6" s="343"/>
      <c r="I6" s="343"/>
      <c r="J6" s="343"/>
      <c r="K6" s="192"/>
      <c r="L6" s="52"/>
      <c r="M6" s="52"/>
      <c r="N6" s="52"/>
      <c r="O6" s="51"/>
      <c r="P6" s="51"/>
      <c r="Q6" s="51"/>
      <c r="R6" s="51"/>
      <c r="S6" s="51"/>
      <c r="T6" s="51"/>
      <c r="U6" s="51"/>
      <c r="V6" s="51"/>
      <c r="W6" s="54"/>
      <c r="X6" s="54"/>
      <c r="Y6" s="55"/>
      <c r="Z6" s="55"/>
      <c r="AA6" s="56"/>
      <c r="AB6" s="56"/>
      <c r="AC6" s="56"/>
      <c r="AD6" s="56"/>
      <c r="AE6" s="56"/>
      <c r="AF6" s="56"/>
      <c r="AG6" s="59"/>
      <c r="AH6" s="59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2"/>
      <c r="AX6" s="51"/>
      <c r="AY6" s="51"/>
      <c r="AZ6" s="51"/>
      <c r="BA6" s="51"/>
      <c r="BB6" s="51"/>
      <c r="BC6" s="51"/>
      <c r="BD6" s="51"/>
      <c r="BE6" s="51"/>
    </row>
    <row r="7" spans="1:57" ht="21" customHeight="1" thickBot="1">
      <c r="A7" s="58"/>
      <c r="B7" s="53"/>
      <c r="C7" s="60"/>
      <c r="D7" s="61"/>
      <c r="E7" s="6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62"/>
      <c r="V7" s="62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62"/>
      <c r="AM7" s="62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61" s="14" customFormat="1" ht="27.75" customHeight="1" thickBot="1">
      <c r="A8" s="397" t="s">
        <v>139</v>
      </c>
      <c r="B8" s="399" t="s">
        <v>119</v>
      </c>
      <c r="C8" s="401" t="s">
        <v>120</v>
      </c>
      <c r="D8" s="407" t="s">
        <v>281</v>
      </c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4"/>
      <c r="U8" s="383" t="s">
        <v>282</v>
      </c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5"/>
      <c r="AL8" s="386" t="s">
        <v>283</v>
      </c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406"/>
      <c r="BC8" s="389"/>
      <c r="BD8" s="389"/>
      <c r="BE8" s="390"/>
      <c r="BF8" s="12"/>
      <c r="BG8" s="12"/>
      <c r="BH8" s="12"/>
      <c r="BI8" s="13"/>
    </row>
    <row r="9" spans="1:61" s="18" customFormat="1" ht="27.75" customHeight="1" thickBot="1">
      <c r="A9" s="398"/>
      <c r="B9" s="400"/>
      <c r="C9" s="402"/>
      <c r="D9" s="73" t="s">
        <v>104</v>
      </c>
      <c r="E9" s="73" t="s">
        <v>273</v>
      </c>
      <c r="F9" s="64" t="s">
        <v>252</v>
      </c>
      <c r="G9" s="64" t="s">
        <v>271</v>
      </c>
      <c r="H9" s="65" t="s">
        <v>105</v>
      </c>
      <c r="I9" s="66" t="s">
        <v>107</v>
      </c>
      <c r="J9" s="67" t="s">
        <v>253</v>
      </c>
      <c r="K9" s="64" t="s">
        <v>272</v>
      </c>
      <c r="L9" s="65" t="s">
        <v>105</v>
      </c>
      <c r="M9" s="66" t="s">
        <v>107</v>
      </c>
      <c r="N9" s="68" t="s">
        <v>257</v>
      </c>
      <c r="O9" s="69" t="s">
        <v>94</v>
      </c>
      <c r="P9" s="70" t="s">
        <v>105</v>
      </c>
      <c r="Q9" s="71" t="s">
        <v>107</v>
      </c>
      <c r="R9" s="72" t="s">
        <v>95</v>
      </c>
      <c r="S9" s="70" t="s">
        <v>105</v>
      </c>
      <c r="T9" s="71" t="s">
        <v>107</v>
      </c>
      <c r="U9" s="73" t="s">
        <v>117</v>
      </c>
      <c r="V9" s="73" t="s">
        <v>274</v>
      </c>
      <c r="W9" s="64" t="s">
        <v>255</v>
      </c>
      <c r="X9" s="64" t="s">
        <v>275</v>
      </c>
      <c r="Y9" s="65" t="s">
        <v>105</v>
      </c>
      <c r="Z9" s="66" t="s">
        <v>107</v>
      </c>
      <c r="AA9" s="67" t="s">
        <v>256</v>
      </c>
      <c r="AB9" s="67" t="s">
        <v>276</v>
      </c>
      <c r="AC9" s="65" t="s">
        <v>105</v>
      </c>
      <c r="AD9" s="66" t="s">
        <v>107</v>
      </c>
      <c r="AE9" s="68" t="s">
        <v>258</v>
      </c>
      <c r="AF9" s="69" t="s">
        <v>96</v>
      </c>
      <c r="AG9" s="70" t="s">
        <v>105</v>
      </c>
      <c r="AH9" s="71" t="s">
        <v>107</v>
      </c>
      <c r="AI9" s="72" t="s">
        <v>97</v>
      </c>
      <c r="AJ9" s="70" t="s">
        <v>105</v>
      </c>
      <c r="AK9" s="71" t="s">
        <v>107</v>
      </c>
      <c r="AL9" s="73" t="s">
        <v>118</v>
      </c>
      <c r="AM9" s="73" t="s">
        <v>277</v>
      </c>
      <c r="AN9" s="64" t="s">
        <v>242</v>
      </c>
      <c r="AO9" s="64" t="s">
        <v>278</v>
      </c>
      <c r="AP9" s="65" t="s">
        <v>105</v>
      </c>
      <c r="AQ9" s="66" t="s">
        <v>107</v>
      </c>
      <c r="AR9" s="67" t="s">
        <v>243</v>
      </c>
      <c r="AS9" s="67" t="s">
        <v>279</v>
      </c>
      <c r="AT9" s="65" t="s">
        <v>105</v>
      </c>
      <c r="AU9" s="66" t="s">
        <v>107</v>
      </c>
      <c r="AV9" s="68" t="s">
        <v>254</v>
      </c>
      <c r="AW9" s="69" t="s">
        <v>98</v>
      </c>
      <c r="AX9" s="70" t="s">
        <v>105</v>
      </c>
      <c r="AY9" s="71" t="s">
        <v>107</v>
      </c>
      <c r="AZ9" s="72" t="s">
        <v>99</v>
      </c>
      <c r="BA9" s="70" t="s">
        <v>105</v>
      </c>
      <c r="BB9" s="71" t="s">
        <v>107</v>
      </c>
      <c r="BC9" s="74" t="s">
        <v>280</v>
      </c>
      <c r="BD9" s="185" t="s">
        <v>105</v>
      </c>
      <c r="BE9" s="185" t="s">
        <v>107</v>
      </c>
      <c r="BF9" s="15" t="s">
        <v>100</v>
      </c>
      <c r="BG9" s="16" t="s">
        <v>103</v>
      </c>
      <c r="BH9" s="16" t="s">
        <v>102</v>
      </c>
      <c r="BI9" s="17" t="s">
        <v>101</v>
      </c>
    </row>
    <row r="10" spans="1:62" s="2" customFormat="1" ht="21" customHeight="1">
      <c r="A10" s="75">
        <v>1</v>
      </c>
      <c r="B10" s="76" t="s">
        <v>1</v>
      </c>
      <c r="C10" s="77" t="s">
        <v>0</v>
      </c>
      <c r="D10" s="78">
        <v>20</v>
      </c>
      <c r="E10" s="78">
        <f>D10*0.5</f>
        <v>10</v>
      </c>
      <c r="F10" s="75">
        <v>5</v>
      </c>
      <c r="G10" s="86">
        <f>F10*0.5</f>
        <v>2.5</v>
      </c>
      <c r="H10" s="79">
        <f>IF(F10="AB","NA",IF(F10="NA","NA",IF(F10&gt;=3.75,3,IF(F10&gt;=3.375,2,IF(F10&gt;=3,1,0)))))</f>
        <v>3</v>
      </c>
      <c r="I10" s="80" t="str">
        <f aca="true" t="shared" si="0" ref="I10:I73">IF(H10="NA","NA",IF(H10=3,"Y","N"))</f>
        <v>Y</v>
      </c>
      <c r="J10" s="81">
        <v>10</v>
      </c>
      <c r="K10" s="81">
        <f>J10*0.5</f>
        <v>5</v>
      </c>
      <c r="L10" s="79">
        <f>IF(J10="AB","NA",IF(J10="NA","NA",IF(J10&gt;=3.35,3,IF(J10&gt;=3.375,2,IF(J10&gt;=3,1,0)))))</f>
        <v>3</v>
      </c>
      <c r="M10" s="80" t="str">
        <f aca="true" t="shared" si="1" ref="M10:M72">IF(L10="NA","NA",IF(L10=3,"Y","N"))</f>
        <v>Y</v>
      </c>
      <c r="N10" s="82">
        <v>5</v>
      </c>
      <c r="O10" s="83">
        <f>N10*0.5</f>
        <v>2.5</v>
      </c>
      <c r="P10" s="79">
        <f>IF(O10="AB","NA",IF(O10="NA","NA",IF(O10&gt;=1.25,3,IF(O10&gt;=1.125,2,IF(O10&gt;=1,1,0)))))</f>
        <v>3</v>
      </c>
      <c r="Q10" s="80" t="str">
        <f>IF(P10="NA","NA",IF(P10=3,"Y","N"))</f>
        <v>Y</v>
      </c>
      <c r="R10" s="81">
        <f>N10*0.5</f>
        <v>2.5</v>
      </c>
      <c r="S10" s="79">
        <f>IF(R10="AB","NA",IF(R10="NA","NA",IF(R10&gt;=1.25,3,IF(R10&gt;=1.125,2,IF(R10&gt;=1,1,0)))))</f>
        <v>3</v>
      </c>
      <c r="T10" s="80" t="str">
        <f>IF(S10="NA","NA",IF(S10=3,"Y","N"))</f>
        <v>Y</v>
      </c>
      <c r="U10" s="84">
        <v>0</v>
      </c>
      <c r="V10" s="78">
        <f>U10*0.5</f>
        <v>0</v>
      </c>
      <c r="W10" s="75">
        <v>0</v>
      </c>
      <c r="X10" s="86">
        <f>W10*0.5</f>
        <v>0</v>
      </c>
      <c r="Y10" s="76">
        <f>IF(W10="AB","NA",IF(W10="NA","NA",IF(W10&gt;=3.75,3,IF(W10&gt;=3.375,2,IF(W10&gt;=3,1,0)))))</f>
        <v>0</v>
      </c>
      <c r="Z10" s="85" t="str">
        <f>IF(Y10="NA","NA",IF(Y10=3,"Y","N"))</f>
        <v>N</v>
      </c>
      <c r="AA10" s="86">
        <v>0</v>
      </c>
      <c r="AB10" s="86">
        <f>AA10*0.5</f>
        <v>0</v>
      </c>
      <c r="AC10" s="79">
        <f>IF(AA10="AB","NA",IF(AA10="NA","NA",IF(AA10&gt;=3.75,3,IF(AA10&gt;=3.375,2,IF(AA10&gt;=3,1,0)))))</f>
        <v>0</v>
      </c>
      <c r="AD10" s="80" t="str">
        <f>IF(AC10="NA","NA",IF(AC10=3,"Y","N"))</f>
        <v>N</v>
      </c>
      <c r="AE10" s="82">
        <v>5</v>
      </c>
      <c r="AF10" s="83">
        <f>AE10*0.5</f>
        <v>2.5</v>
      </c>
      <c r="AG10" s="79">
        <f>IF(AF10="AB","NA",IF(AF10="NA","NA",IF(AF10&gt;=1.25,3,IF(AF10&gt;=1.125,2,IF(AF10&gt;=1,1,0)))))</f>
        <v>3</v>
      </c>
      <c r="AH10" s="80" t="str">
        <f>IF(AG10="NA","NA",IF(AG10=3,"Y","N"))</f>
        <v>Y</v>
      </c>
      <c r="AI10" s="81">
        <f>AE10*0.5</f>
        <v>2.5</v>
      </c>
      <c r="AJ10" s="79">
        <f>IF(AI10="AB","NA",IF(AI10="NA","NA",IF(AI10&gt;=1.25,3,IF(AI10&gt;=1.125,2,IF(AI10&gt;=1,1,0)))))</f>
        <v>3</v>
      </c>
      <c r="AK10" s="80" t="str">
        <f>IF(AJ10="NA","NA",IF(AJ10=3,"Y","N"))</f>
        <v>Y</v>
      </c>
      <c r="AL10" s="84">
        <v>9</v>
      </c>
      <c r="AM10" s="78">
        <f>AL10*0.5</f>
        <v>4.5</v>
      </c>
      <c r="AN10" s="75">
        <v>0</v>
      </c>
      <c r="AO10" s="76">
        <f>AN10*0.5</f>
        <v>0</v>
      </c>
      <c r="AP10" s="76">
        <f>IF(AN10="AB","NA",IF(AN10="NA","NA",IF(AN10&gt;=3.75,3,IF(AN10&gt;=3.375,2,IF(AN10&gt;=3,1,0)))))</f>
        <v>0</v>
      </c>
      <c r="AQ10" s="85" t="str">
        <f>IF(AP10="NA","NA",IF(AP10=3,"Y","N"))</f>
        <v>N</v>
      </c>
      <c r="AR10" s="86">
        <v>9</v>
      </c>
      <c r="AS10" s="76">
        <f>AR10*0.5</f>
        <v>4.5</v>
      </c>
      <c r="AT10" s="76">
        <f>IF(AR10="AB","NA",IF(AR10="NA","NA",IF(AR10&gt;=3.75,3,IF(AR10&gt;=3.375,2,IF(AR10&gt;=6,1,0)))))</f>
        <v>3</v>
      </c>
      <c r="AU10" s="85" t="str">
        <f>IF(AT10="NA","NA",IF(AT10=3,"Y","N"))</f>
        <v>Y</v>
      </c>
      <c r="AV10" s="84">
        <v>5</v>
      </c>
      <c r="AW10" s="83">
        <f>AV10*0.5</f>
        <v>2.5</v>
      </c>
      <c r="AX10" s="79">
        <f>IF(AW10="AB","NA",IF(AW10="NA","NA",IF(AW10&gt;=1.25,3,IF(AW10&gt;=1.125,2,IF(AW10&gt;=1,1,0)))))</f>
        <v>3</v>
      </c>
      <c r="AY10" s="80" t="str">
        <f>IF(AX10="NA","NA",IF(AX10=3,"Y","N"))</f>
        <v>Y</v>
      </c>
      <c r="AZ10" s="81">
        <f>AV10*0.5</f>
        <v>2.5</v>
      </c>
      <c r="BA10" s="79">
        <f>IF(AZ10="AB","NA",IF(AZ10="NA","NA",IF(AZ10&gt;=1.25,3,IF(AZ10&gt;=1.125,2,IF(AZ10&gt;=1,1,0)))))</f>
        <v>3</v>
      </c>
      <c r="BB10" s="80" t="str">
        <f>IF(BA10="NA","NA",IF(BA10=3,"Y","N"))</f>
        <v>Y</v>
      </c>
      <c r="BC10" s="201">
        <v>12</v>
      </c>
      <c r="BD10" s="79">
        <f>IF(BC10="AB","NA",IF(BC10="NA","NA",IF(BC10&gt;=40,3,IF(BC10&gt;=36,2,IF(BC10&gt;=32,1,0)))))</f>
        <v>0</v>
      </c>
      <c r="BE10" s="80" t="str">
        <f>IF(BD10="NA","NA",IF(BD10=3,"Y","N"))</f>
        <v>N</v>
      </c>
      <c r="BF10" s="26" t="e">
        <f>VLOOKUP($B$10:$B$56,#REF!,8,FALSE)</f>
        <v>#REF!</v>
      </c>
      <c r="BG10" s="27">
        <v>12</v>
      </c>
      <c r="BH10" s="27" t="e">
        <f aca="true" t="shared" si="2" ref="BH10:BH56">BF10-BG10</f>
        <v>#REF!</v>
      </c>
      <c r="BI10" s="28" t="e">
        <f>VLOOKUP($B$10:$B$56,#REF!,9,FALSE)</f>
        <v>#REF!</v>
      </c>
      <c r="BJ10" s="10"/>
    </row>
    <row r="11" spans="1:62" s="2" customFormat="1" ht="21" customHeight="1">
      <c r="A11" s="91">
        <v>2</v>
      </c>
      <c r="B11" s="92" t="s">
        <v>3</v>
      </c>
      <c r="C11" s="93" t="s">
        <v>2</v>
      </c>
      <c r="D11" s="94">
        <v>8</v>
      </c>
      <c r="E11" s="78">
        <f aca="true" t="shared" si="3" ref="E11:E73">D11*0.5</f>
        <v>4</v>
      </c>
      <c r="F11" s="91">
        <v>8</v>
      </c>
      <c r="G11" s="86">
        <f aca="true" t="shared" si="4" ref="G11:G73">F11*0.5</f>
        <v>4</v>
      </c>
      <c r="H11" s="79">
        <f aca="true" t="shared" si="5" ref="H11:H74">IF(F11="AB","NA",IF(F11="NA","NA",IF(F11&gt;=3.75,3,IF(F11&gt;=3.375,2,IF(F11&gt;=3,1,0)))))</f>
        <v>3</v>
      </c>
      <c r="I11" s="80" t="str">
        <f t="shared" si="0"/>
        <v>Y</v>
      </c>
      <c r="J11" s="97">
        <v>0</v>
      </c>
      <c r="K11" s="81">
        <f aca="true" t="shared" si="6" ref="K11:K73">J11*0.5</f>
        <v>0</v>
      </c>
      <c r="L11" s="79">
        <f aca="true" t="shared" si="7" ref="L11:L73">IF(J11="AB","NA",IF(J11="NA","NA",IF(J11&gt;=3.35,3,IF(J11&gt;=3.375,2,IF(J11&gt;=3,1,0)))))</f>
        <v>0</v>
      </c>
      <c r="M11" s="96" t="str">
        <f t="shared" si="1"/>
        <v>N</v>
      </c>
      <c r="N11" s="82">
        <v>5</v>
      </c>
      <c r="O11" s="83">
        <f aca="true" t="shared" si="8" ref="O11:O73">N11*0.5</f>
        <v>2.5</v>
      </c>
      <c r="P11" s="79">
        <f aca="true" t="shared" si="9" ref="P11:P73">IF(O11="AB","NA",IF(O11="NA","NA",IF(O11&gt;=1.25,3,IF(O11&gt;=1.125,2,IF(O11&gt;=1,1,0)))))</f>
        <v>3</v>
      </c>
      <c r="Q11" s="96" t="str">
        <f aca="true" t="shared" si="10" ref="Q11:Q73">IF(P11="NA","NA",IF(P11=3,"Y","N"))</f>
        <v>Y</v>
      </c>
      <c r="R11" s="81">
        <f aca="true" t="shared" si="11" ref="R11:R73">N11*0.5</f>
        <v>2.5</v>
      </c>
      <c r="S11" s="79">
        <f aca="true" t="shared" si="12" ref="S11:S73">IF(R11="AB","NA",IF(R11="NA","NA",IF(R11&gt;=1.25,3,IF(R11&gt;=1.125,2,IF(R11&gt;=1,1,0)))))</f>
        <v>3</v>
      </c>
      <c r="T11" s="96" t="str">
        <f aca="true" t="shared" si="13" ref="T11:T73">IF(S11="NA","NA",IF(S11=3,"Y","N"))</f>
        <v>Y</v>
      </c>
      <c r="U11" s="99">
        <v>4</v>
      </c>
      <c r="V11" s="78">
        <f aca="true" t="shared" si="14" ref="V11:V73">U11*0.5</f>
        <v>2</v>
      </c>
      <c r="W11" s="91">
        <v>0</v>
      </c>
      <c r="X11" s="86">
        <f aca="true" t="shared" si="15" ref="X11:X73">W11*0.5</f>
        <v>0</v>
      </c>
      <c r="Y11" s="76">
        <f aca="true" t="shared" si="16" ref="Y11:Y73">IF(W11="AB","NA",IF(W11="NA","NA",IF(W11&gt;=3.75,3,IF(W11&gt;=3.375,2,IF(W11&gt;=3,1,0)))))</f>
        <v>0</v>
      </c>
      <c r="Z11" s="100" t="str">
        <f aca="true" t="shared" si="17" ref="Z11:Z73">IF(Y11="NA","NA",IF(Y11=3,"Y","N"))</f>
        <v>N</v>
      </c>
      <c r="AA11" s="101">
        <v>4</v>
      </c>
      <c r="AB11" s="86">
        <f aca="true" t="shared" si="18" ref="AB11:AB73">AA11*0.5</f>
        <v>2</v>
      </c>
      <c r="AC11" s="79">
        <f aca="true" t="shared" si="19" ref="AC11:AC73">IF(AA11="AB","NA",IF(AA11="NA","NA",IF(AA11&gt;=3.75,3,IF(AA11&gt;=3.375,2,IF(AA11&gt;=3,1,0)))))</f>
        <v>3</v>
      </c>
      <c r="AD11" s="96" t="str">
        <f aca="true" t="shared" si="20" ref="AD11:AD73">IF(AC11="NA","NA",IF(AC11=3,"Y","N"))</f>
        <v>Y</v>
      </c>
      <c r="AE11" s="82">
        <v>5</v>
      </c>
      <c r="AF11" s="83">
        <f aca="true" t="shared" si="21" ref="AF11:AF73">AE11*0.5</f>
        <v>2.5</v>
      </c>
      <c r="AG11" s="79">
        <f aca="true" t="shared" si="22" ref="AG11:AG73">IF(AF11="AB","NA",IF(AF11="NA","NA",IF(AF11&gt;=1.25,3,IF(AF11&gt;=1.125,2,IF(AF11&gt;=1,1,0)))))</f>
        <v>3</v>
      </c>
      <c r="AH11" s="96" t="str">
        <f aca="true" t="shared" si="23" ref="AH11:AH73">IF(AG11="NA","NA",IF(AG11=3,"Y","N"))</f>
        <v>Y</v>
      </c>
      <c r="AI11" s="97">
        <f aca="true" t="shared" si="24" ref="AI11:AI41">AE11*0.67</f>
        <v>3.35</v>
      </c>
      <c r="AJ11" s="79">
        <f aca="true" t="shared" si="25" ref="AJ11:AJ73">IF(AI11="AB","NA",IF(AI11="NA","NA",IF(AI11&gt;=1.25,3,IF(AI11&gt;=1.125,2,IF(AI11&gt;=1,1,0)))))</f>
        <v>3</v>
      </c>
      <c r="AK11" s="96" t="str">
        <f aca="true" t="shared" si="26" ref="AK11:AK73">IF(AJ11="NA","NA",IF(AJ11=3,"Y","N"))</f>
        <v>Y</v>
      </c>
      <c r="AL11" s="99">
        <v>5</v>
      </c>
      <c r="AM11" s="78">
        <f aca="true" t="shared" si="27" ref="AM11:AM73">AL11*0.5</f>
        <v>2.5</v>
      </c>
      <c r="AN11" s="91">
        <v>0</v>
      </c>
      <c r="AO11" s="92">
        <f aca="true" t="shared" si="28" ref="AO11:AO73">AN11*0.5</f>
        <v>0</v>
      </c>
      <c r="AP11" s="92">
        <f aca="true" t="shared" si="29" ref="AP11:AP74">IF(AN11="AB","NA",IF(AN11="NA","NA",IF(AN11&gt;=3.75,3,IF(AN11&gt;=3.375,2,IF(AN11&gt;=3,1,0)))))</f>
        <v>0</v>
      </c>
      <c r="AQ11" s="100" t="str">
        <f aca="true" t="shared" si="30" ref="AQ11:AQ73">IF(AP11="NA","NA",IF(AP11=3,"Y","N"))</f>
        <v>N</v>
      </c>
      <c r="AR11" s="101">
        <v>5</v>
      </c>
      <c r="AS11" s="92">
        <f aca="true" t="shared" si="31" ref="AS11:AS73">AR11*0.5</f>
        <v>2.5</v>
      </c>
      <c r="AT11" s="92">
        <f aca="true" t="shared" si="32" ref="AT11:AT73">IF(AR11="AB","NA",IF(AR11="NA","NA",IF(AR11&gt;=3.75,3,IF(AR11&gt;=3.375,2,IF(AR11&gt;=6,1,0)))))</f>
        <v>3</v>
      </c>
      <c r="AU11" s="100" t="str">
        <f aca="true" t="shared" si="33" ref="AU11:AU73">IF(AT11="NA","NA",IF(AT11=3,"Y","N"))</f>
        <v>Y</v>
      </c>
      <c r="AV11" s="84">
        <v>5</v>
      </c>
      <c r="AW11" s="98">
        <f aca="true" t="shared" si="34" ref="AW11:AW73">AV11*0.5</f>
        <v>2.5</v>
      </c>
      <c r="AX11" s="79">
        <f aca="true" t="shared" si="35" ref="AX11:AX73">IF(AW11="AB","NA",IF(AW11="NA","NA",IF(AW11&gt;=1.25,3,IF(AW11&gt;=1.125,2,IF(AW11&gt;=1,1,0)))))</f>
        <v>3</v>
      </c>
      <c r="AY11" s="96" t="str">
        <f aca="true" t="shared" si="36" ref="AY11:AY73">IF(AX11="NA","NA",IF(AX11=3,"Y","N"))</f>
        <v>Y</v>
      </c>
      <c r="AZ11" s="97">
        <f aca="true" t="shared" si="37" ref="AZ11:AZ73">AV11*0.5</f>
        <v>2.5</v>
      </c>
      <c r="BA11" s="79">
        <f aca="true" t="shared" si="38" ref="BA11:BA73">IF(AZ11="AB","NA",IF(AZ11="NA","NA",IF(AZ11&gt;=1.25,3,IF(AZ11&gt;=1.125,2,IF(AZ11&gt;=1,1,0)))))</f>
        <v>3</v>
      </c>
      <c r="BB11" s="96" t="str">
        <f aca="true" t="shared" si="39" ref="BB11:BB73">IF(BA11="NA","NA",IF(BA11=3,"Y","N"))</f>
        <v>Y</v>
      </c>
      <c r="BC11" s="201">
        <v>28</v>
      </c>
      <c r="BD11" s="79">
        <f aca="true" t="shared" si="40" ref="BD11:BD74">IF(BC11="AB","NA",IF(BC11="NA","NA",IF(BC11&gt;=40,3,IF(BC11&gt;=36,2,IF(BC11&gt;=32,1,0)))))</f>
        <v>0</v>
      </c>
      <c r="BE11" s="96" t="str">
        <f aca="true" t="shared" si="41" ref="BE11:BE73">IF(BD11="NA","NA",IF(BD11=3,"Y","N"))</f>
        <v>N</v>
      </c>
      <c r="BF11" s="26" t="e">
        <f>VLOOKUP($B$10:$B$56,#REF!,8,FALSE)</f>
        <v>#REF!</v>
      </c>
      <c r="BG11" s="27">
        <v>10</v>
      </c>
      <c r="BH11" s="27" t="e">
        <f t="shared" si="2"/>
        <v>#REF!</v>
      </c>
      <c r="BI11" s="28" t="e">
        <f>VLOOKUP($B$10:$B$56,#REF!,9,FALSE)</f>
        <v>#REF!</v>
      </c>
      <c r="BJ11" s="10"/>
    </row>
    <row r="12" spans="1:62" s="2" customFormat="1" ht="21" customHeight="1">
      <c r="A12" s="91">
        <v>3</v>
      </c>
      <c r="B12" s="92" t="s">
        <v>5</v>
      </c>
      <c r="C12" s="93" t="s">
        <v>4</v>
      </c>
      <c r="D12" s="94">
        <v>16</v>
      </c>
      <c r="E12" s="78">
        <f t="shared" si="3"/>
        <v>8</v>
      </c>
      <c r="F12" s="91">
        <v>8</v>
      </c>
      <c r="G12" s="86">
        <f t="shared" si="4"/>
        <v>4</v>
      </c>
      <c r="H12" s="79">
        <f t="shared" si="5"/>
        <v>3</v>
      </c>
      <c r="I12" s="80" t="str">
        <f t="shared" si="0"/>
        <v>Y</v>
      </c>
      <c r="J12" s="97">
        <v>8</v>
      </c>
      <c r="K12" s="81">
        <f t="shared" si="6"/>
        <v>4</v>
      </c>
      <c r="L12" s="79">
        <f t="shared" si="7"/>
        <v>3</v>
      </c>
      <c r="M12" s="96" t="str">
        <f t="shared" si="1"/>
        <v>Y</v>
      </c>
      <c r="N12" s="82">
        <v>5</v>
      </c>
      <c r="O12" s="83">
        <f t="shared" si="8"/>
        <v>2.5</v>
      </c>
      <c r="P12" s="79">
        <f t="shared" si="9"/>
        <v>3</v>
      </c>
      <c r="Q12" s="96" t="str">
        <f t="shared" si="10"/>
        <v>Y</v>
      </c>
      <c r="R12" s="81">
        <f t="shared" si="11"/>
        <v>2.5</v>
      </c>
      <c r="S12" s="79">
        <f t="shared" si="12"/>
        <v>3</v>
      </c>
      <c r="T12" s="96" t="str">
        <f t="shared" si="13"/>
        <v>Y</v>
      </c>
      <c r="U12" s="99">
        <v>21</v>
      </c>
      <c r="V12" s="78">
        <f t="shared" si="14"/>
        <v>10.5</v>
      </c>
      <c r="W12" s="91">
        <v>10</v>
      </c>
      <c r="X12" s="86">
        <f t="shared" si="15"/>
        <v>5</v>
      </c>
      <c r="Y12" s="76">
        <f t="shared" si="16"/>
        <v>3</v>
      </c>
      <c r="Z12" s="100" t="str">
        <f t="shared" si="17"/>
        <v>Y</v>
      </c>
      <c r="AA12" s="101">
        <v>11</v>
      </c>
      <c r="AB12" s="86">
        <f t="shared" si="18"/>
        <v>5.5</v>
      </c>
      <c r="AC12" s="79">
        <f t="shared" si="19"/>
        <v>3</v>
      </c>
      <c r="AD12" s="96" t="str">
        <f t="shared" si="20"/>
        <v>Y</v>
      </c>
      <c r="AE12" s="82">
        <v>5</v>
      </c>
      <c r="AF12" s="83">
        <f t="shared" si="21"/>
        <v>2.5</v>
      </c>
      <c r="AG12" s="79">
        <f t="shared" si="22"/>
        <v>3</v>
      </c>
      <c r="AH12" s="96" t="str">
        <f t="shared" si="23"/>
        <v>Y</v>
      </c>
      <c r="AI12" s="97">
        <f t="shared" si="24"/>
        <v>3.35</v>
      </c>
      <c r="AJ12" s="79">
        <f t="shared" si="25"/>
        <v>3</v>
      </c>
      <c r="AK12" s="96" t="str">
        <f t="shared" si="26"/>
        <v>Y</v>
      </c>
      <c r="AL12" s="99">
        <v>18</v>
      </c>
      <c r="AM12" s="78">
        <f t="shared" si="27"/>
        <v>9</v>
      </c>
      <c r="AN12" s="91">
        <v>14</v>
      </c>
      <c r="AO12" s="92">
        <f t="shared" si="28"/>
        <v>7</v>
      </c>
      <c r="AP12" s="92">
        <f t="shared" si="29"/>
        <v>3</v>
      </c>
      <c r="AQ12" s="100" t="str">
        <f t="shared" si="30"/>
        <v>Y</v>
      </c>
      <c r="AR12" s="101">
        <v>4</v>
      </c>
      <c r="AS12" s="92">
        <f t="shared" si="31"/>
        <v>2</v>
      </c>
      <c r="AT12" s="92">
        <f t="shared" si="32"/>
        <v>3</v>
      </c>
      <c r="AU12" s="100" t="str">
        <f t="shared" si="33"/>
        <v>Y</v>
      </c>
      <c r="AV12" s="84">
        <v>5</v>
      </c>
      <c r="AW12" s="98">
        <f t="shared" si="34"/>
        <v>2.5</v>
      </c>
      <c r="AX12" s="79">
        <f t="shared" si="35"/>
        <v>3</v>
      </c>
      <c r="AY12" s="96" t="str">
        <f t="shared" si="36"/>
        <v>Y</v>
      </c>
      <c r="AZ12" s="97">
        <f t="shared" si="37"/>
        <v>2.5</v>
      </c>
      <c r="BA12" s="79">
        <f t="shared" si="38"/>
        <v>3</v>
      </c>
      <c r="BB12" s="96" t="str">
        <f t="shared" si="39"/>
        <v>Y</v>
      </c>
      <c r="BC12" s="201">
        <v>28</v>
      </c>
      <c r="BD12" s="79">
        <f t="shared" si="40"/>
        <v>0</v>
      </c>
      <c r="BE12" s="96" t="str">
        <f t="shared" si="41"/>
        <v>N</v>
      </c>
      <c r="BF12" s="26" t="e">
        <f>VLOOKUP($B$10:$B$56,#REF!,8,FALSE)</f>
        <v>#REF!</v>
      </c>
      <c r="BG12" s="27">
        <v>19</v>
      </c>
      <c r="BH12" s="27" t="e">
        <f t="shared" si="2"/>
        <v>#REF!</v>
      </c>
      <c r="BI12" s="28" t="e">
        <f>VLOOKUP($B$10:$B$56,#REF!,9,FALSE)</f>
        <v>#REF!</v>
      </c>
      <c r="BJ12" s="10"/>
    </row>
    <row r="13" spans="1:62" s="2" customFormat="1" ht="21" customHeight="1">
      <c r="A13" s="91">
        <v>4</v>
      </c>
      <c r="B13" s="92" t="s">
        <v>7</v>
      </c>
      <c r="C13" s="93" t="s">
        <v>6</v>
      </c>
      <c r="D13" s="94">
        <v>7</v>
      </c>
      <c r="E13" s="78">
        <f t="shared" si="3"/>
        <v>3.5</v>
      </c>
      <c r="F13" s="91">
        <v>7</v>
      </c>
      <c r="G13" s="86">
        <f t="shared" si="4"/>
        <v>3.5</v>
      </c>
      <c r="H13" s="79">
        <f t="shared" si="5"/>
        <v>3</v>
      </c>
      <c r="I13" s="80" t="str">
        <f t="shared" si="0"/>
        <v>Y</v>
      </c>
      <c r="J13" s="97">
        <v>0</v>
      </c>
      <c r="K13" s="81">
        <f t="shared" si="6"/>
        <v>0</v>
      </c>
      <c r="L13" s="79">
        <f t="shared" si="7"/>
        <v>0</v>
      </c>
      <c r="M13" s="96" t="str">
        <f t="shared" si="1"/>
        <v>N</v>
      </c>
      <c r="N13" s="82">
        <v>5</v>
      </c>
      <c r="O13" s="83">
        <f t="shared" si="8"/>
        <v>2.5</v>
      </c>
      <c r="P13" s="79">
        <f t="shared" si="9"/>
        <v>3</v>
      </c>
      <c r="Q13" s="96" t="str">
        <f t="shared" si="10"/>
        <v>Y</v>
      </c>
      <c r="R13" s="81">
        <f t="shared" si="11"/>
        <v>2.5</v>
      </c>
      <c r="S13" s="79">
        <f t="shared" si="12"/>
        <v>3</v>
      </c>
      <c r="T13" s="96" t="str">
        <f t="shared" si="13"/>
        <v>Y</v>
      </c>
      <c r="U13" s="99">
        <v>15</v>
      </c>
      <c r="V13" s="78">
        <f t="shared" si="14"/>
        <v>7.5</v>
      </c>
      <c r="W13" s="91">
        <v>8</v>
      </c>
      <c r="X13" s="86">
        <f t="shared" si="15"/>
        <v>4</v>
      </c>
      <c r="Y13" s="76">
        <f t="shared" si="16"/>
        <v>3</v>
      </c>
      <c r="Z13" s="100" t="str">
        <f t="shared" si="17"/>
        <v>Y</v>
      </c>
      <c r="AA13" s="101">
        <v>7</v>
      </c>
      <c r="AB13" s="86">
        <f t="shared" si="18"/>
        <v>3.5</v>
      </c>
      <c r="AC13" s="79">
        <f t="shared" si="19"/>
        <v>3</v>
      </c>
      <c r="AD13" s="96" t="str">
        <f t="shared" si="20"/>
        <v>Y</v>
      </c>
      <c r="AE13" s="82">
        <v>5</v>
      </c>
      <c r="AF13" s="83">
        <f t="shared" si="21"/>
        <v>2.5</v>
      </c>
      <c r="AG13" s="79">
        <f t="shared" si="22"/>
        <v>3</v>
      </c>
      <c r="AH13" s="96" t="str">
        <f t="shared" si="23"/>
        <v>Y</v>
      </c>
      <c r="AI13" s="97">
        <f t="shared" si="24"/>
        <v>3.35</v>
      </c>
      <c r="AJ13" s="79">
        <f t="shared" si="25"/>
        <v>3</v>
      </c>
      <c r="AK13" s="96" t="str">
        <f t="shared" si="26"/>
        <v>Y</v>
      </c>
      <c r="AL13" s="99">
        <v>11</v>
      </c>
      <c r="AM13" s="78">
        <f t="shared" si="27"/>
        <v>5.5</v>
      </c>
      <c r="AN13" s="91">
        <v>2</v>
      </c>
      <c r="AO13" s="92">
        <f t="shared" si="28"/>
        <v>1</v>
      </c>
      <c r="AP13" s="92">
        <f t="shared" si="29"/>
        <v>0</v>
      </c>
      <c r="AQ13" s="100" t="str">
        <f t="shared" si="30"/>
        <v>N</v>
      </c>
      <c r="AR13" s="101">
        <v>9</v>
      </c>
      <c r="AS13" s="92">
        <f t="shared" si="31"/>
        <v>4.5</v>
      </c>
      <c r="AT13" s="92">
        <f t="shared" si="32"/>
        <v>3</v>
      </c>
      <c r="AU13" s="100" t="str">
        <f t="shared" si="33"/>
        <v>Y</v>
      </c>
      <c r="AV13" s="84">
        <v>5</v>
      </c>
      <c r="AW13" s="98">
        <f t="shared" si="34"/>
        <v>2.5</v>
      </c>
      <c r="AX13" s="79">
        <f t="shared" si="35"/>
        <v>3</v>
      </c>
      <c r="AY13" s="96" t="str">
        <f t="shared" si="36"/>
        <v>Y</v>
      </c>
      <c r="AZ13" s="97">
        <f t="shared" si="37"/>
        <v>2.5</v>
      </c>
      <c r="BA13" s="79">
        <f t="shared" si="38"/>
        <v>3</v>
      </c>
      <c r="BB13" s="96" t="str">
        <f t="shared" si="39"/>
        <v>Y</v>
      </c>
      <c r="BC13" s="201">
        <v>28</v>
      </c>
      <c r="BD13" s="79">
        <f t="shared" si="40"/>
        <v>0</v>
      </c>
      <c r="BE13" s="96" t="str">
        <f t="shared" si="41"/>
        <v>N</v>
      </c>
      <c r="BF13" s="26" t="e">
        <f>VLOOKUP($B$10:$B$56,#REF!,8,FALSE)</f>
        <v>#REF!</v>
      </c>
      <c r="BG13" s="27">
        <v>11</v>
      </c>
      <c r="BH13" s="27" t="e">
        <f t="shared" si="2"/>
        <v>#REF!</v>
      </c>
      <c r="BI13" s="28" t="e">
        <f>VLOOKUP($B$10:$B$56,#REF!,9,FALSE)</f>
        <v>#REF!</v>
      </c>
      <c r="BJ13" s="10"/>
    </row>
    <row r="14" spans="1:62" s="2" customFormat="1" ht="21" customHeight="1">
      <c r="A14" s="91">
        <v>5</v>
      </c>
      <c r="B14" s="92" t="s">
        <v>9</v>
      </c>
      <c r="C14" s="93" t="s">
        <v>8</v>
      </c>
      <c r="D14" s="94">
        <v>18</v>
      </c>
      <c r="E14" s="78">
        <f t="shared" si="3"/>
        <v>9</v>
      </c>
      <c r="F14" s="91">
        <v>7</v>
      </c>
      <c r="G14" s="86">
        <f t="shared" si="4"/>
        <v>3.5</v>
      </c>
      <c r="H14" s="79">
        <f t="shared" si="5"/>
        <v>3</v>
      </c>
      <c r="I14" s="80" t="str">
        <f t="shared" si="0"/>
        <v>Y</v>
      </c>
      <c r="J14" s="97">
        <v>11</v>
      </c>
      <c r="K14" s="81">
        <f t="shared" si="6"/>
        <v>5.5</v>
      </c>
      <c r="L14" s="79">
        <f t="shared" si="7"/>
        <v>3</v>
      </c>
      <c r="M14" s="96" t="str">
        <f t="shared" si="1"/>
        <v>Y</v>
      </c>
      <c r="N14" s="82">
        <v>5</v>
      </c>
      <c r="O14" s="83">
        <f t="shared" si="8"/>
        <v>2.5</v>
      </c>
      <c r="P14" s="79">
        <f t="shared" si="9"/>
        <v>3</v>
      </c>
      <c r="Q14" s="96" t="str">
        <f t="shared" si="10"/>
        <v>Y</v>
      </c>
      <c r="R14" s="81">
        <f t="shared" si="11"/>
        <v>2.5</v>
      </c>
      <c r="S14" s="79">
        <f t="shared" si="12"/>
        <v>3</v>
      </c>
      <c r="T14" s="96" t="str">
        <f t="shared" si="13"/>
        <v>Y</v>
      </c>
      <c r="U14" s="99">
        <v>27</v>
      </c>
      <c r="V14" s="78">
        <f t="shared" si="14"/>
        <v>13.5</v>
      </c>
      <c r="W14" s="91">
        <v>9</v>
      </c>
      <c r="X14" s="86">
        <f t="shared" si="15"/>
        <v>4.5</v>
      </c>
      <c r="Y14" s="76">
        <f t="shared" si="16"/>
        <v>3</v>
      </c>
      <c r="Z14" s="100" t="str">
        <f t="shared" si="17"/>
        <v>Y</v>
      </c>
      <c r="AA14" s="101">
        <v>18</v>
      </c>
      <c r="AB14" s="86">
        <f t="shared" si="18"/>
        <v>9</v>
      </c>
      <c r="AC14" s="79">
        <f t="shared" si="19"/>
        <v>3</v>
      </c>
      <c r="AD14" s="96" t="str">
        <f t="shared" si="20"/>
        <v>Y</v>
      </c>
      <c r="AE14" s="82">
        <v>5</v>
      </c>
      <c r="AF14" s="83">
        <f t="shared" si="21"/>
        <v>2.5</v>
      </c>
      <c r="AG14" s="79">
        <f t="shared" si="22"/>
        <v>3</v>
      </c>
      <c r="AH14" s="96" t="str">
        <f t="shared" si="23"/>
        <v>Y</v>
      </c>
      <c r="AI14" s="97">
        <f t="shared" si="24"/>
        <v>3.35</v>
      </c>
      <c r="AJ14" s="79">
        <f t="shared" si="25"/>
        <v>3</v>
      </c>
      <c r="AK14" s="96" t="str">
        <f t="shared" si="26"/>
        <v>Y</v>
      </c>
      <c r="AL14" s="99">
        <v>25</v>
      </c>
      <c r="AM14" s="78">
        <f t="shared" si="27"/>
        <v>12.5</v>
      </c>
      <c r="AN14" s="91">
        <v>14</v>
      </c>
      <c r="AO14" s="92">
        <f t="shared" si="28"/>
        <v>7</v>
      </c>
      <c r="AP14" s="92">
        <f t="shared" si="29"/>
        <v>3</v>
      </c>
      <c r="AQ14" s="100" t="str">
        <f t="shared" si="30"/>
        <v>Y</v>
      </c>
      <c r="AR14" s="101">
        <v>11</v>
      </c>
      <c r="AS14" s="92">
        <f t="shared" si="31"/>
        <v>5.5</v>
      </c>
      <c r="AT14" s="92">
        <f t="shared" si="32"/>
        <v>3</v>
      </c>
      <c r="AU14" s="100" t="str">
        <f t="shared" si="33"/>
        <v>Y</v>
      </c>
      <c r="AV14" s="84">
        <v>5</v>
      </c>
      <c r="AW14" s="98">
        <f t="shared" si="34"/>
        <v>2.5</v>
      </c>
      <c r="AX14" s="79">
        <f t="shared" si="35"/>
        <v>3</v>
      </c>
      <c r="AY14" s="96" t="str">
        <f t="shared" si="36"/>
        <v>Y</v>
      </c>
      <c r="AZ14" s="97">
        <f t="shared" si="37"/>
        <v>2.5</v>
      </c>
      <c r="BA14" s="79">
        <f t="shared" si="38"/>
        <v>3</v>
      </c>
      <c r="BB14" s="96" t="str">
        <f t="shared" si="39"/>
        <v>Y</v>
      </c>
      <c r="BC14" s="201">
        <v>28</v>
      </c>
      <c r="BD14" s="79">
        <f t="shared" si="40"/>
        <v>0</v>
      </c>
      <c r="BE14" s="96" t="str">
        <f t="shared" si="41"/>
        <v>N</v>
      </c>
      <c r="BF14" s="26" t="e">
        <f>VLOOKUP($B$10:$B$56,#REF!,8,FALSE)</f>
        <v>#REF!</v>
      </c>
      <c r="BG14" s="27">
        <v>24</v>
      </c>
      <c r="BH14" s="27" t="e">
        <f t="shared" si="2"/>
        <v>#REF!</v>
      </c>
      <c r="BI14" s="28" t="e">
        <f>VLOOKUP($B$10:$B$56,#REF!,9,FALSE)</f>
        <v>#REF!</v>
      </c>
      <c r="BJ14" s="10"/>
    </row>
    <row r="15" spans="1:62" s="2" customFormat="1" ht="21" customHeight="1">
      <c r="A15" s="91">
        <v>6</v>
      </c>
      <c r="B15" s="92" t="s">
        <v>11</v>
      </c>
      <c r="C15" s="93" t="s">
        <v>10</v>
      </c>
      <c r="D15" s="94">
        <v>13</v>
      </c>
      <c r="E15" s="78">
        <f t="shared" si="3"/>
        <v>6.5</v>
      </c>
      <c r="F15" s="91">
        <v>8</v>
      </c>
      <c r="G15" s="86">
        <f t="shared" si="4"/>
        <v>4</v>
      </c>
      <c r="H15" s="79">
        <f t="shared" si="5"/>
        <v>3</v>
      </c>
      <c r="I15" s="80" t="str">
        <f t="shared" si="0"/>
        <v>Y</v>
      </c>
      <c r="J15" s="97">
        <v>5</v>
      </c>
      <c r="K15" s="81">
        <f t="shared" si="6"/>
        <v>2.5</v>
      </c>
      <c r="L15" s="79">
        <f t="shared" si="7"/>
        <v>3</v>
      </c>
      <c r="M15" s="96" t="str">
        <f t="shared" si="1"/>
        <v>Y</v>
      </c>
      <c r="N15" s="82">
        <v>5</v>
      </c>
      <c r="O15" s="83">
        <f t="shared" si="8"/>
        <v>2.5</v>
      </c>
      <c r="P15" s="79">
        <f t="shared" si="9"/>
        <v>3</v>
      </c>
      <c r="Q15" s="96" t="str">
        <f t="shared" si="10"/>
        <v>Y</v>
      </c>
      <c r="R15" s="81">
        <f t="shared" si="11"/>
        <v>2.5</v>
      </c>
      <c r="S15" s="79">
        <f t="shared" si="12"/>
        <v>3</v>
      </c>
      <c r="T15" s="96" t="str">
        <f t="shared" si="13"/>
        <v>Y</v>
      </c>
      <c r="U15" s="99">
        <v>9</v>
      </c>
      <c r="V15" s="78">
        <f t="shared" si="14"/>
        <v>4.5</v>
      </c>
      <c r="W15" s="91">
        <v>5</v>
      </c>
      <c r="X15" s="86">
        <f t="shared" si="15"/>
        <v>2.5</v>
      </c>
      <c r="Y15" s="76">
        <f t="shared" si="16"/>
        <v>3</v>
      </c>
      <c r="Z15" s="100" t="str">
        <f t="shared" si="17"/>
        <v>Y</v>
      </c>
      <c r="AA15" s="101">
        <v>4</v>
      </c>
      <c r="AB15" s="86">
        <f t="shared" si="18"/>
        <v>2</v>
      </c>
      <c r="AC15" s="79">
        <f t="shared" si="19"/>
        <v>3</v>
      </c>
      <c r="AD15" s="96" t="str">
        <f t="shared" si="20"/>
        <v>Y</v>
      </c>
      <c r="AE15" s="82">
        <v>5</v>
      </c>
      <c r="AF15" s="83">
        <f t="shared" si="21"/>
        <v>2.5</v>
      </c>
      <c r="AG15" s="79">
        <f t="shared" si="22"/>
        <v>3</v>
      </c>
      <c r="AH15" s="96" t="str">
        <f t="shared" si="23"/>
        <v>Y</v>
      </c>
      <c r="AI15" s="97">
        <f t="shared" si="24"/>
        <v>3.35</v>
      </c>
      <c r="AJ15" s="79">
        <f t="shared" si="25"/>
        <v>3</v>
      </c>
      <c r="AK15" s="96" t="str">
        <f t="shared" si="26"/>
        <v>Y</v>
      </c>
      <c r="AL15" s="99">
        <v>21</v>
      </c>
      <c r="AM15" s="78">
        <f t="shared" si="27"/>
        <v>10.5</v>
      </c>
      <c r="AN15" s="91">
        <v>14</v>
      </c>
      <c r="AO15" s="92">
        <f t="shared" si="28"/>
        <v>7</v>
      </c>
      <c r="AP15" s="92">
        <f t="shared" si="29"/>
        <v>3</v>
      </c>
      <c r="AQ15" s="100" t="str">
        <f t="shared" si="30"/>
        <v>Y</v>
      </c>
      <c r="AR15" s="101">
        <v>7</v>
      </c>
      <c r="AS15" s="92">
        <f t="shared" si="31"/>
        <v>3.5</v>
      </c>
      <c r="AT15" s="92">
        <f t="shared" si="32"/>
        <v>3</v>
      </c>
      <c r="AU15" s="100" t="str">
        <f t="shared" si="33"/>
        <v>Y</v>
      </c>
      <c r="AV15" s="84">
        <v>5</v>
      </c>
      <c r="AW15" s="98">
        <f t="shared" si="34"/>
        <v>2.5</v>
      </c>
      <c r="AX15" s="79">
        <f t="shared" si="35"/>
        <v>3</v>
      </c>
      <c r="AY15" s="96" t="str">
        <f t="shared" si="36"/>
        <v>Y</v>
      </c>
      <c r="AZ15" s="97">
        <f t="shared" si="37"/>
        <v>2.5</v>
      </c>
      <c r="BA15" s="79">
        <f t="shared" si="38"/>
        <v>3</v>
      </c>
      <c r="BB15" s="96" t="str">
        <f t="shared" si="39"/>
        <v>Y</v>
      </c>
      <c r="BC15" s="201">
        <v>37.333333333333336</v>
      </c>
      <c r="BD15" s="79">
        <f t="shared" si="40"/>
        <v>2</v>
      </c>
      <c r="BE15" s="96" t="str">
        <f t="shared" si="41"/>
        <v>N</v>
      </c>
      <c r="BF15" s="26" t="e">
        <f>VLOOKUP($B$10:$B$56,#REF!,8,FALSE)</f>
        <v>#REF!</v>
      </c>
      <c r="BG15" s="27">
        <v>15</v>
      </c>
      <c r="BH15" s="27" t="e">
        <f t="shared" si="2"/>
        <v>#REF!</v>
      </c>
      <c r="BI15" s="28" t="e">
        <f>VLOOKUP($B$10:$B$56,#REF!,9,FALSE)</f>
        <v>#REF!</v>
      </c>
      <c r="BJ15" s="10"/>
    </row>
    <row r="16" spans="1:62" s="2" customFormat="1" ht="21" customHeight="1">
      <c r="A16" s="91">
        <v>7</v>
      </c>
      <c r="B16" s="92" t="s">
        <v>13</v>
      </c>
      <c r="C16" s="93" t="s">
        <v>12</v>
      </c>
      <c r="D16" s="94">
        <v>13</v>
      </c>
      <c r="E16" s="78">
        <f t="shared" si="3"/>
        <v>6.5</v>
      </c>
      <c r="F16" s="91">
        <v>9</v>
      </c>
      <c r="G16" s="86">
        <f t="shared" si="4"/>
        <v>4.5</v>
      </c>
      <c r="H16" s="79">
        <f t="shared" si="5"/>
        <v>3</v>
      </c>
      <c r="I16" s="80" t="str">
        <f t="shared" si="0"/>
        <v>Y</v>
      </c>
      <c r="J16" s="97">
        <v>4</v>
      </c>
      <c r="K16" s="81">
        <f t="shared" si="6"/>
        <v>2</v>
      </c>
      <c r="L16" s="79">
        <f t="shared" si="7"/>
        <v>3</v>
      </c>
      <c r="M16" s="96" t="str">
        <f t="shared" si="1"/>
        <v>Y</v>
      </c>
      <c r="N16" s="82">
        <v>5</v>
      </c>
      <c r="O16" s="83">
        <f t="shared" si="8"/>
        <v>2.5</v>
      </c>
      <c r="P16" s="79">
        <f t="shared" si="9"/>
        <v>3</v>
      </c>
      <c r="Q16" s="96" t="str">
        <f t="shared" si="10"/>
        <v>Y</v>
      </c>
      <c r="R16" s="81">
        <f t="shared" si="11"/>
        <v>2.5</v>
      </c>
      <c r="S16" s="79">
        <f t="shared" si="12"/>
        <v>3</v>
      </c>
      <c r="T16" s="96" t="str">
        <f t="shared" si="13"/>
        <v>Y</v>
      </c>
      <c r="U16" s="99">
        <v>14</v>
      </c>
      <c r="V16" s="78">
        <f t="shared" si="14"/>
        <v>7</v>
      </c>
      <c r="W16" s="91">
        <v>8</v>
      </c>
      <c r="X16" s="86">
        <f t="shared" si="15"/>
        <v>4</v>
      </c>
      <c r="Y16" s="76">
        <f t="shared" si="16"/>
        <v>3</v>
      </c>
      <c r="Z16" s="100" t="str">
        <f t="shared" si="17"/>
        <v>Y</v>
      </c>
      <c r="AA16" s="101">
        <v>6</v>
      </c>
      <c r="AB16" s="86">
        <f t="shared" si="18"/>
        <v>3</v>
      </c>
      <c r="AC16" s="79">
        <f t="shared" si="19"/>
        <v>3</v>
      </c>
      <c r="AD16" s="96" t="str">
        <f t="shared" si="20"/>
        <v>Y</v>
      </c>
      <c r="AE16" s="82">
        <v>5</v>
      </c>
      <c r="AF16" s="83">
        <f t="shared" si="21"/>
        <v>2.5</v>
      </c>
      <c r="AG16" s="79">
        <f t="shared" si="22"/>
        <v>3</v>
      </c>
      <c r="AH16" s="96" t="str">
        <f t="shared" si="23"/>
        <v>Y</v>
      </c>
      <c r="AI16" s="97">
        <f t="shared" si="24"/>
        <v>3.35</v>
      </c>
      <c r="AJ16" s="79">
        <f t="shared" si="25"/>
        <v>3</v>
      </c>
      <c r="AK16" s="96" t="str">
        <f t="shared" si="26"/>
        <v>Y</v>
      </c>
      <c r="AL16" s="99">
        <v>17</v>
      </c>
      <c r="AM16" s="78">
        <f t="shared" si="27"/>
        <v>8.5</v>
      </c>
      <c r="AN16" s="91">
        <v>3</v>
      </c>
      <c r="AO16" s="92">
        <f t="shared" si="28"/>
        <v>1.5</v>
      </c>
      <c r="AP16" s="92">
        <f t="shared" si="29"/>
        <v>1</v>
      </c>
      <c r="AQ16" s="100" t="str">
        <f t="shared" si="30"/>
        <v>N</v>
      </c>
      <c r="AR16" s="101">
        <v>14</v>
      </c>
      <c r="AS16" s="92">
        <f t="shared" si="31"/>
        <v>7</v>
      </c>
      <c r="AT16" s="92">
        <f t="shared" si="32"/>
        <v>3</v>
      </c>
      <c r="AU16" s="100" t="str">
        <f t="shared" si="33"/>
        <v>Y</v>
      </c>
      <c r="AV16" s="84">
        <v>5</v>
      </c>
      <c r="AW16" s="98">
        <f t="shared" si="34"/>
        <v>2.5</v>
      </c>
      <c r="AX16" s="79">
        <f t="shared" si="35"/>
        <v>3</v>
      </c>
      <c r="AY16" s="96" t="str">
        <f t="shared" si="36"/>
        <v>Y</v>
      </c>
      <c r="AZ16" s="97">
        <f t="shared" si="37"/>
        <v>2.5</v>
      </c>
      <c r="BA16" s="79">
        <f t="shared" si="38"/>
        <v>3</v>
      </c>
      <c r="BB16" s="96" t="str">
        <f t="shared" si="39"/>
        <v>Y</v>
      </c>
      <c r="BC16" s="201">
        <v>12</v>
      </c>
      <c r="BD16" s="79">
        <f t="shared" si="40"/>
        <v>0</v>
      </c>
      <c r="BE16" s="96" t="str">
        <f t="shared" si="41"/>
        <v>N</v>
      </c>
      <c r="BF16" s="26" t="e">
        <f>VLOOKUP($B$10:$B$56,#REF!,8,FALSE)</f>
        <v>#REF!</v>
      </c>
      <c r="BG16" s="27">
        <v>15</v>
      </c>
      <c r="BH16" s="27" t="e">
        <f t="shared" si="2"/>
        <v>#REF!</v>
      </c>
      <c r="BI16" s="28" t="e">
        <f>VLOOKUP($B$10:$B$56,#REF!,9,FALSE)</f>
        <v>#REF!</v>
      </c>
      <c r="BJ16" s="10"/>
    </row>
    <row r="17" spans="1:62" s="2" customFormat="1" ht="21" customHeight="1">
      <c r="A17" s="91">
        <v>8</v>
      </c>
      <c r="B17" s="92" t="s">
        <v>15</v>
      </c>
      <c r="C17" s="93" t="s">
        <v>14</v>
      </c>
      <c r="D17" s="94">
        <v>17</v>
      </c>
      <c r="E17" s="78">
        <f t="shared" si="3"/>
        <v>8.5</v>
      </c>
      <c r="F17" s="91">
        <v>6</v>
      </c>
      <c r="G17" s="86">
        <f t="shared" si="4"/>
        <v>3</v>
      </c>
      <c r="H17" s="79">
        <f t="shared" si="5"/>
        <v>3</v>
      </c>
      <c r="I17" s="80" t="str">
        <f t="shared" si="0"/>
        <v>Y</v>
      </c>
      <c r="J17" s="97">
        <v>11</v>
      </c>
      <c r="K17" s="81">
        <f t="shared" si="6"/>
        <v>5.5</v>
      </c>
      <c r="L17" s="79">
        <f t="shared" si="7"/>
        <v>3</v>
      </c>
      <c r="M17" s="96" t="str">
        <f t="shared" si="1"/>
        <v>Y</v>
      </c>
      <c r="N17" s="82">
        <v>5</v>
      </c>
      <c r="O17" s="83">
        <f t="shared" si="8"/>
        <v>2.5</v>
      </c>
      <c r="P17" s="79">
        <f t="shared" si="9"/>
        <v>3</v>
      </c>
      <c r="Q17" s="96" t="str">
        <f t="shared" si="10"/>
        <v>Y</v>
      </c>
      <c r="R17" s="81">
        <f t="shared" si="11"/>
        <v>2.5</v>
      </c>
      <c r="S17" s="79">
        <f t="shared" si="12"/>
        <v>3</v>
      </c>
      <c r="T17" s="96" t="str">
        <f t="shared" si="13"/>
        <v>Y</v>
      </c>
      <c r="U17" s="99">
        <v>24</v>
      </c>
      <c r="V17" s="78">
        <f t="shared" si="14"/>
        <v>12</v>
      </c>
      <c r="W17" s="91">
        <v>10</v>
      </c>
      <c r="X17" s="86">
        <f t="shared" si="15"/>
        <v>5</v>
      </c>
      <c r="Y17" s="76">
        <f t="shared" si="16"/>
        <v>3</v>
      </c>
      <c r="Z17" s="100" t="str">
        <f t="shared" si="17"/>
        <v>Y</v>
      </c>
      <c r="AA17" s="101">
        <v>14</v>
      </c>
      <c r="AB17" s="86">
        <f t="shared" si="18"/>
        <v>7</v>
      </c>
      <c r="AC17" s="79">
        <f t="shared" si="19"/>
        <v>3</v>
      </c>
      <c r="AD17" s="96" t="str">
        <f t="shared" si="20"/>
        <v>Y</v>
      </c>
      <c r="AE17" s="82">
        <v>5</v>
      </c>
      <c r="AF17" s="83">
        <f t="shared" si="21"/>
        <v>2.5</v>
      </c>
      <c r="AG17" s="79">
        <f t="shared" si="22"/>
        <v>3</v>
      </c>
      <c r="AH17" s="96" t="str">
        <f t="shared" si="23"/>
        <v>Y</v>
      </c>
      <c r="AI17" s="97">
        <f t="shared" si="24"/>
        <v>3.35</v>
      </c>
      <c r="AJ17" s="79">
        <f t="shared" si="25"/>
        <v>3</v>
      </c>
      <c r="AK17" s="96" t="str">
        <f t="shared" si="26"/>
        <v>Y</v>
      </c>
      <c r="AL17" s="99">
        <v>18</v>
      </c>
      <c r="AM17" s="78">
        <f t="shared" si="27"/>
        <v>9</v>
      </c>
      <c r="AN17" s="91">
        <v>14</v>
      </c>
      <c r="AO17" s="92">
        <f t="shared" si="28"/>
        <v>7</v>
      </c>
      <c r="AP17" s="92">
        <f t="shared" si="29"/>
        <v>3</v>
      </c>
      <c r="AQ17" s="100" t="str">
        <f t="shared" si="30"/>
        <v>Y</v>
      </c>
      <c r="AR17" s="101">
        <v>4</v>
      </c>
      <c r="AS17" s="92">
        <f t="shared" si="31"/>
        <v>2</v>
      </c>
      <c r="AT17" s="92">
        <f t="shared" si="32"/>
        <v>3</v>
      </c>
      <c r="AU17" s="100" t="str">
        <f t="shared" si="33"/>
        <v>Y</v>
      </c>
      <c r="AV17" s="84">
        <v>5</v>
      </c>
      <c r="AW17" s="98">
        <f t="shared" si="34"/>
        <v>2.5</v>
      </c>
      <c r="AX17" s="79">
        <f t="shared" si="35"/>
        <v>3</v>
      </c>
      <c r="AY17" s="96" t="str">
        <f t="shared" si="36"/>
        <v>Y</v>
      </c>
      <c r="AZ17" s="97">
        <f t="shared" si="37"/>
        <v>2.5</v>
      </c>
      <c r="BA17" s="79">
        <f t="shared" si="38"/>
        <v>3</v>
      </c>
      <c r="BB17" s="96" t="str">
        <f t="shared" si="39"/>
        <v>Y</v>
      </c>
      <c r="BC17" s="201">
        <v>32</v>
      </c>
      <c r="BD17" s="79">
        <f t="shared" si="40"/>
        <v>1</v>
      </c>
      <c r="BE17" s="96" t="str">
        <f t="shared" si="41"/>
        <v>N</v>
      </c>
      <c r="BF17" s="26" t="e">
        <f>VLOOKUP($B$10:$B$56,#REF!,8,FALSE)</f>
        <v>#REF!</v>
      </c>
      <c r="BG17" s="27">
        <v>20</v>
      </c>
      <c r="BH17" s="27" t="e">
        <f t="shared" si="2"/>
        <v>#REF!</v>
      </c>
      <c r="BI17" s="28" t="e">
        <f>VLOOKUP($B$10:$B$56,#REF!,9,FALSE)</f>
        <v>#REF!</v>
      </c>
      <c r="BJ17" s="10"/>
    </row>
    <row r="18" spans="1:62" s="2" customFormat="1" ht="21" customHeight="1">
      <c r="A18" s="91">
        <v>9</v>
      </c>
      <c r="B18" s="92" t="s">
        <v>17</v>
      </c>
      <c r="C18" s="93" t="s">
        <v>16</v>
      </c>
      <c r="D18" s="94">
        <v>21</v>
      </c>
      <c r="E18" s="78">
        <f t="shared" si="3"/>
        <v>10.5</v>
      </c>
      <c r="F18" s="91">
        <v>8</v>
      </c>
      <c r="G18" s="86">
        <f t="shared" si="4"/>
        <v>4</v>
      </c>
      <c r="H18" s="79">
        <f t="shared" si="5"/>
        <v>3</v>
      </c>
      <c r="I18" s="80" t="str">
        <f t="shared" si="0"/>
        <v>Y</v>
      </c>
      <c r="J18" s="97">
        <v>13</v>
      </c>
      <c r="K18" s="81">
        <f t="shared" si="6"/>
        <v>6.5</v>
      </c>
      <c r="L18" s="79">
        <f t="shared" si="7"/>
        <v>3</v>
      </c>
      <c r="M18" s="96" t="str">
        <f t="shared" si="1"/>
        <v>Y</v>
      </c>
      <c r="N18" s="82">
        <v>5</v>
      </c>
      <c r="O18" s="83">
        <f t="shared" si="8"/>
        <v>2.5</v>
      </c>
      <c r="P18" s="79">
        <f t="shared" si="9"/>
        <v>3</v>
      </c>
      <c r="Q18" s="96" t="str">
        <f t="shared" si="10"/>
        <v>Y</v>
      </c>
      <c r="R18" s="81">
        <f t="shared" si="11"/>
        <v>2.5</v>
      </c>
      <c r="S18" s="79">
        <f t="shared" si="12"/>
        <v>3</v>
      </c>
      <c r="T18" s="96" t="str">
        <f t="shared" si="13"/>
        <v>Y</v>
      </c>
      <c r="U18" s="99">
        <v>23</v>
      </c>
      <c r="V18" s="78">
        <f t="shared" si="14"/>
        <v>11.5</v>
      </c>
      <c r="W18" s="91">
        <v>10</v>
      </c>
      <c r="X18" s="86">
        <f t="shared" si="15"/>
        <v>5</v>
      </c>
      <c r="Y18" s="76">
        <f t="shared" si="16"/>
        <v>3</v>
      </c>
      <c r="Z18" s="100" t="str">
        <f t="shared" si="17"/>
        <v>Y</v>
      </c>
      <c r="AA18" s="101">
        <v>13</v>
      </c>
      <c r="AB18" s="86">
        <f t="shared" si="18"/>
        <v>6.5</v>
      </c>
      <c r="AC18" s="79">
        <f t="shared" si="19"/>
        <v>3</v>
      </c>
      <c r="AD18" s="96" t="str">
        <f t="shared" si="20"/>
        <v>Y</v>
      </c>
      <c r="AE18" s="82">
        <v>5</v>
      </c>
      <c r="AF18" s="83">
        <f t="shared" si="21"/>
        <v>2.5</v>
      </c>
      <c r="AG18" s="79">
        <f t="shared" si="22"/>
        <v>3</v>
      </c>
      <c r="AH18" s="96" t="str">
        <f t="shared" si="23"/>
        <v>Y</v>
      </c>
      <c r="AI18" s="97">
        <f t="shared" si="24"/>
        <v>3.35</v>
      </c>
      <c r="AJ18" s="79">
        <f t="shared" si="25"/>
        <v>3</v>
      </c>
      <c r="AK18" s="96" t="str">
        <f t="shared" si="26"/>
        <v>Y</v>
      </c>
      <c r="AL18" s="99">
        <v>25</v>
      </c>
      <c r="AM18" s="78">
        <f t="shared" si="27"/>
        <v>12.5</v>
      </c>
      <c r="AN18" s="91">
        <v>14</v>
      </c>
      <c r="AO18" s="92">
        <f t="shared" si="28"/>
        <v>7</v>
      </c>
      <c r="AP18" s="92">
        <f t="shared" si="29"/>
        <v>3</v>
      </c>
      <c r="AQ18" s="100" t="str">
        <f t="shared" si="30"/>
        <v>Y</v>
      </c>
      <c r="AR18" s="101">
        <v>11</v>
      </c>
      <c r="AS18" s="92">
        <f t="shared" si="31"/>
        <v>5.5</v>
      </c>
      <c r="AT18" s="92">
        <f t="shared" si="32"/>
        <v>3</v>
      </c>
      <c r="AU18" s="100" t="str">
        <f t="shared" si="33"/>
        <v>Y</v>
      </c>
      <c r="AV18" s="84">
        <v>5</v>
      </c>
      <c r="AW18" s="98">
        <f t="shared" si="34"/>
        <v>2.5</v>
      </c>
      <c r="AX18" s="79">
        <f t="shared" si="35"/>
        <v>3</v>
      </c>
      <c r="AY18" s="96" t="str">
        <f t="shared" si="36"/>
        <v>Y</v>
      </c>
      <c r="AZ18" s="97">
        <f t="shared" si="37"/>
        <v>2.5</v>
      </c>
      <c r="BA18" s="79">
        <f t="shared" si="38"/>
        <v>3</v>
      </c>
      <c r="BB18" s="96" t="str">
        <f t="shared" si="39"/>
        <v>Y</v>
      </c>
      <c r="BC18" s="201">
        <v>57.333333333333336</v>
      </c>
      <c r="BD18" s="79">
        <f t="shared" si="40"/>
        <v>3</v>
      </c>
      <c r="BE18" s="96" t="str">
        <f t="shared" si="41"/>
        <v>Y</v>
      </c>
      <c r="BF18" s="26" t="e">
        <f>VLOOKUP($B$10:$B$56,#REF!,8,FALSE)</f>
        <v>#REF!</v>
      </c>
      <c r="BG18" s="27">
        <v>23</v>
      </c>
      <c r="BH18" s="27" t="e">
        <f t="shared" si="2"/>
        <v>#REF!</v>
      </c>
      <c r="BI18" s="28" t="e">
        <f>VLOOKUP($B$10:$B$56,#REF!,9,FALSE)</f>
        <v>#REF!</v>
      </c>
      <c r="BJ18" s="10"/>
    </row>
    <row r="19" spans="1:62" s="2" customFormat="1" ht="21" customHeight="1">
      <c r="A19" s="91">
        <v>10</v>
      </c>
      <c r="B19" s="92" t="s">
        <v>19</v>
      </c>
      <c r="C19" s="93" t="s">
        <v>18</v>
      </c>
      <c r="D19" s="94">
        <v>15</v>
      </c>
      <c r="E19" s="78">
        <f t="shared" si="3"/>
        <v>7.5</v>
      </c>
      <c r="F19" s="91">
        <v>4</v>
      </c>
      <c r="G19" s="86">
        <f t="shared" si="4"/>
        <v>2</v>
      </c>
      <c r="H19" s="79">
        <f t="shared" si="5"/>
        <v>3</v>
      </c>
      <c r="I19" s="80" t="str">
        <f t="shared" si="0"/>
        <v>Y</v>
      </c>
      <c r="J19" s="97">
        <v>11</v>
      </c>
      <c r="K19" s="81">
        <f t="shared" si="6"/>
        <v>5.5</v>
      </c>
      <c r="L19" s="79">
        <f t="shared" si="7"/>
        <v>3</v>
      </c>
      <c r="M19" s="96" t="str">
        <f t="shared" si="1"/>
        <v>Y</v>
      </c>
      <c r="N19" s="82">
        <v>5</v>
      </c>
      <c r="O19" s="83">
        <f t="shared" si="8"/>
        <v>2.5</v>
      </c>
      <c r="P19" s="79">
        <f t="shared" si="9"/>
        <v>3</v>
      </c>
      <c r="Q19" s="96" t="str">
        <f t="shared" si="10"/>
        <v>Y</v>
      </c>
      <c r="R19" s="81">
        <f t="shared" si="11"/>
        <v>2.5</v>
      </c>
      <c r="S19" s="79">
        <f t="shared" si="12"/>
        <v>3</v>
      </c>
      <c r="T19" s="96" t="str">
        <f t="shared" si="13"/>
        <v>Y</v>
      </c>
      <c r="U19" s="99">
        <v>22</v>
      </c>
      <c r="V19" s="78">
        <f t="shared" si="14"/>
        <v>11</v>
      </c>
      <c r="W19" s="91">
        <v>10</v>
      </c>
      <c r="X19" s="86">
        <f t="shared" si="15"/>
        <v>5</v>
      </c>
      <c r="Y19" s="76">
        <f t="shared" si="16"/>
        <v>3</v>
      </c>
      <c r="Z19" s="100" t="str">
        <f t="shared" si="17"/>
        <v>Y</v>
      </c>
      <c r="AA19" s="101">
        <v>12</v>
      </c>
      <c r="AB19" s="86">
        <f t="shared" si="18"/>
        <v>6</v>
      </c>
      <c r="AC19" s="79">
        <f t="shared" si="19"/>
        <v>3</v>
      </c>
      <c r="AD19" s="96" t="str">
        <f t="shared" si="20"/>
        <v>Y</v>
      </c>
      <c r="AE19" s="82">
        <v>5</v>
      </c>
      <c r="AF19" s="83">
        <f t="shared" si="21"/>
        <v>2.5</v>
      </c>
      <c r="AG19" s="79">
        <f t="shared" si="22"/>
        <v>3</v>
      </c>
      <c r="AH19" s="96" t="str">
        <f t="shared" si="23"/>
        <v>Y</v>
      </c>
      <c r="AI19" s="97">
        <f t="shared" si="24"/>
        <v>3.35</v>
      </c>
      <c r="AJ19" s="79">
        <f t="shared" si="25"/>
        <v>3</v>
      </c>
      <c r="AK19" s="96" t="str">
        <f t="shared" si="26"/>
        <v>Y</v>
      </c>
      <c r="AL19" s="99">
        <v>23</v>
      </c>
      <c r="AM19" s="78">
        <f t="shared" si="27"/>
        <v>11.5</v>
      </c>
      <c r="AN19" s="91">
        <v>14</v>
      </c>
      <c r="AO19" s="92">
        <f t="shared" si="28"/>
        <v>7</v>
      </c>
      <c r="AP19" s="92">
        <f t="shared" si="29"/>
        <v>3</v>
      </c>
      <c r="AQ19" s="100" t="str">
        <f t="shared" si="30"/>
        <v>Y</v>
      </c>
      <c r="AR19" s="101">
        <v>9</v>
      </c>
      <c r="AS19" s="92">
        <f t="shared" si="31"/>
        <v>4.5</v>
      </c>
      <c r="AT19" s="92">
        <f t="shared" si="32"/>
        <v>3</v>
      </c>
      <c r="AU19" s="100" t="str">
        <f t="shared" si="33"/>
        <v>Y</v>
      </c>
      <c r="AV19" s="84">
        <v>5</v>
      </c>
      <c r="AW19" s="98">
        <f t="shared" si="34"/>
        <v>2.5</v>
      </c>
      <c r="AX19" s="79">
        <f t="shared" si="35"/>
        <v>3</v>
      </c>
      <c r="AY19" s="96" t="str">
        <f t="shared" si="36"/>
        <v>Y</v>
      </c>
      <c r="AZ19" s="97">
        <f t="shared" si="37"/>
        <v>2.5</v>
      </c>
      <c r="BA19" s="79">
        <f t="shared" si="38"/>
        <v>3</v>
      </c>
      <c r="BB19" s="96" t="str">
        <f t="shared" si="39"/>
        <v>Y</v>
      </c>
      <c r="BC19" s="201">
        <v>14.666666666666666</v>
      </c>
      <c r="BD19" s="79">
        <f t="shared" si="40"/>
        <v>0</v>
      </c>
      <c r="BE19" s="96" t="str">
        <f t="shared" si="41"/>
        <v>N</v>
      </c>
      <c r="BF19" s="26" t="e">
        <f>VLOOKUP($B$10:$B$56,#REF!,8,FALSE)</f>
        <v>#REF!</v>
      </c>
      <c r="BG19" s="27">
        <v>20</v>
      </c>
      <c r="BH19" s="27" t="e">
        <f t="shared" si="2"/>
        <v>#REF!</v>
      </c>
      <c r="BI19" s="28" t="e">
        <f>VLOOKUP($B$10:$B$56,#REF!,9,FALSE)</f>
        <v>#REF!</v>
      </c>
      <c r="BJ19" s="10"/>
    </row>
    <row r="20" spans="1:62" s="2" customFormat="1" ht="21" customHeight="1">
      <c r="A20" s="91">
        <v>11</v>
      </c>
      <c r="B20" s="92" t="s">
        <v>21</v>
      </c>
      <c r="C20" s="93" t="s">
        <v>20</v>
      </c>
      <c r="D20" s="94">
        <v>9</v>
      </c>
      <c r="E20" s="78">
        <f t="shared" si="3"/>
        <v>4.5</v>
      </c>
      <c r="F20" s="91">
        <v>9</v>
      </c>
      <c r="G20" s="86">
        <f t="shared" si="4"/>
        <v>4.5</v>
      </c>
      <c r="H20" s="79">
        <f t="shared" si="5"/>
        <v>3</v>
      </c>
      <c r="I20" s="80" t="str">
        <f t="shared" si="0"/>
        <v>Y</v>
      </c>
      <c r="J20" s="97">
        <v>0</v>
      </c>
      <c r="K20" s="81">
        <f t="shared" si="6"/>
        <v>0</v>
      </c>
      <c r="L20" s="79">
        <f t="shared" si="7"/>
        <v>0</v>
      </c>
      <c r="M20" s="96" t="str">
        <f t="shared" si="1"/>
        <v>N</v>
      </c>
      <c r="N20" s="82">
        <v>5</v>
      </c>
      <c r="O20" s="83">
        <f t="shared" si="8"/>
        <v>2.5</v>
      </c>
      <c r="P20" s="79">
        <f t="shared" si="9"/>
        <v>3</v>
      </c>
      <c r="Q20" s="96" t="str">
        <f t="shared" si="10"/>
        <v>Y</v>
      </c>
      <c r="R20" s="81">
        <f t="shared" si="11"/>
        <v>2.5</v>
      </c>
      <c r="S20" s="79">
        <f t="shared" si="12"/>
        <v>3</v>
      </c>
      <c r="T20" s="96" t="str">
        <f t="shared" si="13"/>
        <v>Y</v>
      </c>
      <c r="U20" s="99">
        <v>2</v>
      </c>
      <c r="V20" s="78">
        <f t="shared" si="14"/>
        <v>1</v>
      </c>
      <c r="W20" s="91">
        <v>2</v>
      </c>
      <c r="X20" s="86">
        <f t="shared" si="15"/>
        <v>1</v>
      </c>
      <c r="Y20" s="76">
        <f t="shared" si="16"/>
        <v>0</v>
      </c>
      <c r="Z20" s="100" t="str">
        <f t="shared" si="17"/>
        <v>N</v>
      </c>
      <c r="AA20" s="101">
        <v>0</v>
      </c>
      <c r="AB20" s="86">
        <f t="shared" si="18"/>
        <v>0</v>
      </c>
      <c r="AC20" s="79">
        <f t="shared" si="19"/>
        <v>0</v>
      </c>
      <c r="AD20" s="96" t="str">
        <f t="shared" si="20"/>
        <v>N</v>
      </c>
      <c r="AE20" s="82">
        <v>5</v>
      </c>
      <c r="AF20" s="83">
        <f t="shared" si="21"/>
        <v>2.5</v>
      </c>
      <c r="AG20" s="79">
        <f t="shared" si="22"/>
        <v>3</v>
      </c>
      <c r="AH20" s="96" t="str">
        <f t="shared" si="23"/>
        <v>Y</v>
      </c>
      <c r="AI20" s="97">
        <f t="shared" si="24"/>
        <v>3.35</v>
      </c>
      <c r="AJ20" s="79">
        <f t="shared" si="25"/>
        <v>3</v>
      </c>
      <c r="AK20" s="96" t="str">
        <f t="shared" si="26"/>
        <v>Y</v>
      </c>
      <c r="AL20" s="99">
        <v>25</v>
      </c>
      <c r="AM20" s="78">
        <f t="shared" si="27"/>
        <v>12.5</v>
      </c>
      <c r="AN20" s="91">
        <v>14</v>
      </c>
      <c r="AO20" s="92">
        <f t="shared" si="28"/>
        <v>7</v>
      </c>
      <c r="AP20" s="92">
        <f t="shared" si="29"/>
        <v>3</v>
      </c>
      <c r="AQ20" s="100" t="str">
        <f t="shared" si="30"/>
        <v>Y</v>
      </c>
      <c r="AR20" s="101">
        <v>11</v>
      </c>
      <c r="AS20" s="92">
        <f t="shared" si="31"/>
        <v>5.5</v>
      </c>
      <c r="AT20" s="92">
        <f t="shared" si="32"/>
        <v>3</v>
      </c>
      <c r="AU20" s="100" t="str">
        <f t="shared" si="33"/>
        <v>Y</v>
      </c>
      <c r="AV20" s="84">
        <v>5</v>
      </c>
      <c r="AW20" s="98">
        <f t="shared" si="34"/>
        <v>2.5</v>
      </c>
      <c r="AX20" s="79">
        <f t="shared" si="35"/>
        <v>3</v>
      </c>
      <c r="AY20" s="96" t="str">
        <f t="shared" si="36"/>
        <v>Y</v>
      </c>
      <c r="AZ20" s="97">
        <f t="shared" si="37"/>
        <v>2.5</v>
      </c>
      <c r="BA20" s="79">
        <f t="shared" si="38"/>
        <v>3</v>
      </c>
      <c r="BB20" s="96" t="str">
        <f t="shared" si="39"/>
        <v>Y</v>
      </c>
      <c r="BC20" s="201">
        <v>10.666666666666666</v>
      </c>
      <c r="BD20" s="79">
        <f t="shared" si="40"/>
        <v>0</v>
      </c>
      <c r="BE20" s="96" t="str">
        <f t="shared" si="41"/>
        <v>N</v>
      </c>
      <c r="BF20" s="26" t="e">
        <f>VLOOKUP($B$10:$B$56,#REF!,8,FALSE)</f>
        <v>#REF!</v>
      </c>
      <c r="BG20" s="27">
        <v>12</v>
      </c>
      <c r="BH20" s="27" t="e">
        <f t="shared" si="2"/>
        <v>#REF!</v>
      </c>
      <c r="BI20" s="28" t="e">
        <f>VLOOKUP($B$10:$B$56,#REF!,9,FALSE)</f>
        <v>#REF!</v>
      </c>
      <c r="BJ20" s="10"/>
    </row>
    <row r="21" spans="1:62" s="2" customFormat="1" ht="21" customHeight="1">
      <c r="A21" s="91">
        <v>12</v>
      </c>
      <c r="B21" s="92" t="s">
        <v>23</v>
      </c>
      <c r="C21" s="93" t="s">
        <v>22</v>
      </c>
      <c r="D21" s="94">
        <v>5</v>
      </c>
      <c r="E21" s="78">
        <f t="shared" si="3"/>
        <v>2.5</v>
      </c>
      <c r="F21" s="91">
        <v>5</v>
      </c>
      <c r="G21" s="86">
        <f t="shared" si="4"/>
        <v>2.5</v>
      </c>
      <c r="H21" s="79">
        <f t="shared" si="5"/>
        <v>3</v>
      </c>
      <c r="I21" s="80" t="str">
        <f t="shared" si="0"/>
        <v>Y</v>
      </c>
      <c r="J21" s="97">
        <v>0</v>
      </c>
      <c r="K21" s="81">
        <f t="shared" si="6"/>
        <v>0</v>
      </c>
      <c r="L21" s="79">
        <f t="shared" si="7"/>
        <v>0</v>
      </c>
      <c r="M21" s="96" t="str">
        <f t="shared" si="1"/>
        <v>N</v>
      </c>
      <c r="N21" s="82">
        <v>5</v>
      </c>
      <c r="O21" s="83">
        <f t="shared" si="8"/>
        <v>2.5</v>
      </c>
      <c r="P21" s="79">
        <f t="shared" si="9"/>
        <v>3</v>
      </c>
      <c r="Q21" s="96" t="str">
        <f t="shared" si="10"/>
        <v>Y</v>
      </c>
      <c r="R21" s="81">
        <f t="shared" si="11"/>
        <v>2.5</v>
      </c>
      <c r="S21" s="79">
        <f t="shared" si="12"/>
        <v>3</v>
      </c>
      <c r="T21" s="96" t="str">
        <f t="shared" si="13"/>
        <v>Y</v>
      </c>
      <c r="U21" s="99">
        <v>0</v>
      </c>
      <c r="V21" s="78">
        <f t="shared" si="14"/>
        <v>0</v>
      </c>
      <c r="W21" s="91">
        <v>0</v>
      </c>
      <c r="X21" s="86">
        <f t="shared" si="15"/>
        <v>0</v>
      </c>
      <c r="Y21" s="76">
        <f t="shared" si="16"/>
        <v>0</v>
      </c>
      <c r="Z21" s="100" t="str">
        <f t="shared" si="17"/>
        <v>N</v>
      </c>
      <c r="AA21" s="101">
        <v>0</v>
      </c>
      <c r="AB21" s="86">
        <f t="shared" si="18"/>
        <v>0</v>
      </c>
      <c r="AC21" s="79">
        <f t="shared" si="19"/>
        <v>0</v>
      </c>
      <c r="AD21" s="96" t="str">
        <f t="shared" si="20"/>
        <v>N</v>
      </c>
      <c r="AE21" s="82">
        <v>5</v>
      </c>
      <c r="AF21" s="83">
        <f t="shared" si="21"/>
        <v>2.5</v>
      </c>
      <c r="AG21" s="79">
        <f t="shared" si="22"/>
        <v>3</v>
      </c>
      <c r="AH21" s="96" t="str">
        <f t="shared" si="23"/>
        <v>Y</v>
      </c>
      <c r="AI21" s="97">
        <f t="shared" si="24"/>
        <v>3.35</v>
      </c>
      <c r="AJ21" s="79">
        <f t="shared" si="25"/>
        <v>3</v>
      </c>
      <c r="AK21" s="96" t="str">
        <f t="shared" si="26"/>
        <v>Y</v>
      </c>
      <c r="AL21" s="99">
        <v>17</v>
      </c>
      <c r="AM21" s="78">
        <f t="shared" si="27"/>
        <v>8.5</v>
      </c>
      <c r="AN21" s="91">
        <v>13</v>
      </c>
      <c r="AO21" s="92">
        <f t="shared" si="28"/>
        <v>6.5</v>
      </c>
      <c r="AP21" s="92">
        <f t="shared" si="29"/>
        <v>3</v>
      </c>
      <c r="AQ21" s="100" t="str">
        <f t="shared" si="30"/>
        <v>Y</v>
      </c>
      <c r="AR21" s="101">
        <v>4</v>
      </c>
      <c r="AS21" s="92">
        <f t="shared" si="31"/>
        <v>2</v>
      </c>
      <c r="AT21" s="92">
        <f t="shared" si="32"/>
        <v>3</v>
      </c>
      <c r="AU21" s="100" t="str">
        <f t="shared" si="33"/>
        <v>Y</v>
      </c>
      <c r="AV21" s="84">
        <v>5</v>
      </c>
      <c r="AW21" s="98">
        <f t="shared" si="34"/>
        <v>2.5</v>
      </c>
      <c r="AX21" s="79">
        <f t="shared" si="35"/>
        <v>3</v>
      </c>
      <c r="AY21" s="96" t="str">
        <f t="shared" si="36"/>
        <v>Y</v>
      </c>
      <c r="AZ21" s="97">
        <f t="shared" si="37"/>
        <v>2.5</v>
      </c>
      <c r="BA21" s="79">
        <f t="shared" si="38"/>
        <v>3</v>
      </c>
      <c r="BB21" s="96" t="str">
        <f t="shared" si="39"/>
        <v>Y</v>
      </c>
      <c r="BC21" s="201">
        <v>24</v>
      </c>
      <c r="BD21" s="79">
        <f t="shared" si="40"/>
        <v>0</v>
      </c>
      <c r="BE21" s="96" t="str">
        <f t="shared" si="41"/>
        <v>N</v>
      </c>
      <c r="BF21" s="26" t="e">
        <f>VLOOKUP($B$10:$B$56,#REF!,8,FALSE)</f>
        <v>#REF!</v>
      </c>
      <c r="BG21" s="27">
        <v>9</v>
      </c>
      <c r="BH21" s="27" t="e">
        <f t="shared" si="2"/>
        <v>#REF!</v>
      </c>
      <c r="BI21" s="28" t="e">
        <f>VLOOKUP($B$10:$B$56,#REF!,9,FALSE)</f>
        <v>#REF!</v>
      </c>
      <c r="BJ21" s="10"/>
    </row>
    <row r="22" spans="1:62" s="2" customFormat="1" ht="21" customHeight="1">
      <c r="A22" s="91">
        <v>13</v>
      </c>
      <c r="B22" s="92" t="s">
        <v>25</v>
      </c>
      <c r="C22" s="93" t="s">
        <v>24</v>
      </c>
      <c r="D22" s="94">
        <v>7</v>
      </c>
      <c r="E22" s="78">
        <f t="shared" si="3"/>
        <v>3.5</v>
      </c>
      <c r="F22" s="91">
        <v>5</v>
      </c>
      <c r="G22" s="86">
        <f t="shared" si="4"/>
        <v>2.5</v>
      </c>
      <c r="H22" s="79">
        <f t="shared" si="5"/>
        <v>3</v>
      </c>
      <c r="I22" s="80" t="str">
        <f t="shared" si="0"/>
        <v>Y</v>
      </c>
      <c r="J22" s="97">
        <v>2</v>
      </c>
      <c r="K22" s="81">
        <f t="shared" si="6"/>
        <v>1</v>
      </c>
      <c r="L22" s="79">
        <f t="shared" si="7"/>
        <v>0</v>
      </c>
      <c r="M22" s="96" t="str">
        <f t="shared" si="1"/>
        <v>N</v>
      </c>
      <c r="N22" s="82">
        <v>5</v>
      </c>
      <c r="O22" s="83">
        <f t="shared" si="8"/>
        <v>2.5</v>
      </c>
      <c r="P22" s="79">
        <f t="shared" si="9"/>
        <v>3</v>
      </c>
      <c r="Q22" s="96" t="str">
        <f t="shared" si="10"/>
        <v>Y</v>
      </c>
      <c r="R22" s="81">
        <f t="shared" si="11"/>
        <v>2.5</v>
      </c>
      <c r="S22" s="79">
        <f t="shared" si="12"/>
        <v>3</v>
      </c>
      <c r="T22" s="96" t="str">
        <f t="shared" si="13"/>
        <v>Y</v>
      </c>
      <c r="U22" s="99">
        <v>4</v>
      </c>
      <c r="V22" s="78">
        <f t="shared" si="14"/>
        <v>2</v>
      </c>
      <c r="W22" s="91">
        <v>0</v>
      </c>
      <c r="X22" s="86">
        <f t="shared" si="15"/>
        <v>0</v>
      </c>
      <c r="Y22" s="76">
        <f t="shared" si="16"/>
        <v>0</v>
      </c>
      <c r="Z22" s="100" t="str">
        <f t="shared" si="17"/>
        <v>N</v>
      </c>
      <c r="AA22" s="101">
        <v>4</v>
      </c>
      <c r="AB22" s="86">
        <f t="shared" si="18"/>
        <v>2</v>
      </c>
      <c r="AC22" s="79">
        <f t="shared" si="19"/>
        <v>3</v>
      </c>
      <c r="AD22" s="96" t="str">
        <f t="shared" si="20"/>
        <v>Y</v>
      </c>
      <c r="AE22" s="82">
        <v>5</v>
      </c>
      <c r="AF22" s="83">
        <f t="shared" si="21"/>
        <v>2.5</v>
      </c>
      <c r="AG22" s="79">
        <f t="shared" si="22"/>
        <v>3</v>
      </c>
      <c r="AH22" s="96" t="str">
        <f t="shared" si="23"/>
        <v>Y</v>
      </c>
      <c r="AI22" s="97">
        <f t="shared" si="24"/>
        <v>3.35</v>
      </c>
      <c r="AJ22" s="79">
        <f t="shared" si="25"/>
        <v>3</v>
      </c>
      <c r="AK22" s="96" t="str">
        <f t="shared" si="26"/>
        <v>Y</v>
      </c>
      <c r="AL22" s="99">
        <v>7</v>
      </c>
      <c r="AM22" s="78">
        <f t="shared" si="27"/>
        <v>3.5</v>
      </c>
      <c r="AN22" s="91">
        <v>0</v>
      </c>
      <c r="AO22" s="92">
        <f t="shared" si="28"/>
        <v>0</v>
      </c>
      <c r="AP22" s="92">
        <f t="shared" si="29"/>
        <v>0</v>
      </c>
      <c r="AQ22" s="100" t="str">
        <f t="shared" si="30"/>
        <v>N</v>
      </c>
      <c r="AR22" s="101">
        <v>7</v>
      </c>
      <c r="AS22" s="92">
        <f t="shared" si="31"/>
        <v>3.5</v>
      </c>
      <c r="AT22" s="92">
        <f t="shared" si="32"/>
        <v>3</v>
      </c>
      <c r="AU22" s="100" t="str">
        <f t="shared" si="33"/>
        <v>Y</v>
      </c>
      <c r="AV22" s="84">
        <v>5</v>
      </c>
      <c r="AW22" s="98">
        <f t="shared" si="34"/>
        <v>2.5</v>
      </c>
      <c r="AX22" s="79">
        <f t="shared" si="35"/>
        <v>3</v>
      </c>
      <c r="AY22" s="96" t="str">
        <f t="shared" si="36"/>
        <v>Y</v>
      </c>
      <c r="AZ22" s="97">
        <f t="shared" si="37"/>
        <v>2.5</v>
      </c>
      <c r="BA22" s="79">
        <f t="shared" si="38"/>
        <v>3</v>
      </c>
      <c r="BB22" s="96" t="str">
        <f t="shared" si="39"/>
        <v>Y</v>
      </c>
      <c r="BC22" s="201">
        <v>20</v>
      </c>
      <c r="BD22" s="79">
        <f t="shared" si="40"/>
        <v>0</v>
      </c>
      <c r="BE22" s="96" t="str">
        <f t="shared" si="41"/>
        <v>N</v>
      </c>
      <c r="BF22" s="26" t="e">
        <f>VLOOKUP($B$10:$B$56,#REF!,8,FALSE)</f>
        <v>#REF!</v>
      </c>
      <c r="BG22" s="27">
        <v>10</v>
      </c>
      <c r="BH22" s="27" t="e">
        <f t="shared" si="2"/>
        <v>#REF!</v>
      </c>
      <c r="BI22" s="28" t="e">
        <f>VLOOKUP($B$10:$B$56,#REF!,9,FALSE)</f>
        <v>#REF!</v>
      </c>
      <c r="BJ22" s="10"/>
    </row>
    <row r="23" spans="1:62" s="2" customFormat="1" ht="21" customHeight="1">
      <c r="A23" s="91">
        <v>14</v>
      </c>
      <c r="B23" s="92" t="s">
        <v>27</v>
      </c>
      <c r="C23" s="93" t="s">
        <v>26</v>
      </c>
      <c r="D23" s="94">
        <v>13</v>
      </c>
      <c r="E23" s="78">
        <f t="shared" si="3"/>
        <v>6.5</v>
      </c>
      <c r="F23" s="91">
        <v>6</v>
      </c>
      <c r="G23" s="86">
        <f t="shared" si="4"/>
        <v>3</v>
      </c>
      <c r="H23" s="79">
        <f t="shared" si="5"/>
        <v>3</v>
      </c>
      <c r="I23" s="80" t="str">
        <f t="shared" si="0"/>
        <v>Y</v>
      </c>
      <c r="J23" s="97">
        <v>7</v>
      </c>
      <c r="K23" s="81">
        <f t="shared" si="6"/>
        <v>3.5</v>
      </c>
      <c r="L23" s="79">
        <f t="shared" si="7"/>
        <v>3</v>
      </c>
      <c r="M23" s="96" t="str">
        <f t="shared" si="1"/>
        <v>Y</v>
      </c>
      <c r="N23" s="82">
        <v>5</v>
      </c>
      <c r="O23" s="83">
        <f t="shared" si="8"/>
        <v>2.5</v>
      </c>
      <c r="P23" s="79">
        <f t="shared" si="9"/>
        <v>3</v>
      </c>
      <c r="Q23" s="96" t="str">
        <f t="shared" si="10"/>
        <v>Y</v>
      </c>
      <c r="R23" s="81">
        <f t="shared" si="11"/>
        <v>2.5</v>
      </c>
      <c r="S23" s="79">
        <f t="shared" si="12"/>
        <v>3</v>
      </c>
      <c r="T23" s="96" t="str">
        <f t="shared" si="13"/>
        <v>Y</v>
      </c>
      <c r="U23" s="99">
        <v>18</v>
      </c>
      <c r="V23" s="78">
        <f t="shared" si="14"/>
        <v>9</v>
      </c>
      <c r="W23" s="91">
        <v>10</v>
      </c>
      <c r="X23" s="86">
        <f t="shared" si="15"/>
        <v>5</v>
      </c>
      <c r="Y23" s="76">
        <f t="shared" si="16"/>
        <v>3</v>
      </c>
      <c r="Z23" s="100" t="str">
        <f t="shared" si="17"/>
        <v>Y</v>
      </c>
      <c r="AA23" s="101">
        <v>8</v>
      </c>
      <c r="AB23" s="86">
        <f t="shared" si="18"/>
        <v>4</v>
      </c>
      <c r="AC23" s="79">
        <f t="shared" si="19"/>
        <v>3</v>
      </c>
      <c r="AD23" s="96" t="str">
        <f t="shared" si="20"/>
        <v>Y</v>
      </c>
      <c r="AE23" s="82">
        <v>5</v>
      </c>
      <c r="AF23" s="83">
        <f t="shared" si="21"/>
        <v>2.5</v>
      </c>
      <c r="AG23" s="79">
        <f t="shared" si="22"/>
        <v>3</v>
      </c>
      <c r="AH23" s="96" t="str">
        <f t="shared" si="23"/>
        <v>Y</v>
      </c>
      <c r="AI23" s="97">
        <f t="shared" si="24"/>
        <v>3.35</v>
      </c>
      <c r="AJ23" s="79">
        <f t="shared" si="25"/>
        <v>3</v>
      </c>
      <c r="AK23" s="96" t="str">
        <f t="shared" si="26"/>
        <v>Y</v>
      </c>
      <c r="AL23" s="99">
        <v>16</v>
      </c>
      <c r="AM23" s="78">
        <f t="shared" si="27"/>
        <v>8</v>
      </c>
      <c r="AN23" s="91">
        <v>14</v>
      </c>
      <c r="AO23" s="92">
        <f t="shared" si="28"/>
        <v>7</v>
      </c>
      <c r="AP23" s="92">
        <f t="shared" si="29"/>
        <v>3</v>
      </c>
      <c r="AQ23" s="100" t="str">
        <f t="shared" si="30"/>
        <v>Y</v>
      </c>
      <c r="AR23" s="101">
        <v>2</v>
      </c>
      <c r="AS23" s="92">
        <f t="shared" si="31"/>
        <v>1</v>
      </c>
      <c r="AT23" s="92">
        <f t="shared" si="32"/>
        <v>0</v>
      </c>
      <c r="AU23" s="100" t="str">
        <f t="shared" si="33"/>
        <v>N</v>
      </c>
      <c r="AV23" s="84">
        <v>5</v>
      </c>
      <c r="AW23" s="98">
        <f t="shared" si="34"/>
        <v>2.5</v>
      </c>
      <c r="AX23" s="79">
        <f t="shared" si="35"/>
        <v>3</v>
      </c>
      <c r="AY23" s="96" t="str">
        <f t="shared" si="36"/>
        <v>Y</v>
      </c>
      <c r="AZ23" s="97">
        <f t="shared" si="37"/>
        <v>2.5</v>
      </c>
      <c r="BA23" s="79">
        <f t="shared" si="38"/>
        <v>3</v>
      </c>
      <c r="BB23" s="96" t="str">
        <f t="shared" si="39"/>
        <v>Y</v>
      </c>
      <c r="BC23" s="201">
        <v>24</v>
      </c>
      <c r="BD23" s="79">
        <f t="shared" si="40"/>
        <v>0</v>
      </c>
      <c r="BE23" s="96" t="str">
        <f t="shared" si="41"/>
        <v>N</v>
      </c>
      <c r="BF23" s="26" t="e">
        <f>VLOOKUP($B$10:$B$56,#REF!,8,FALSE)</f>
        <v>#REF!</v>
      </c>
      <c r="BG23" s="27">
        <v>16</v>
      </c>
      <c r="BH23" s="27" t="e">
        <f t="shared" si="2"/>
        <v>#REF!</v>
      </c>
      <c r="BI23" s="28" t="e">
        <f>VLOOKUP($B$10:$B$56,#REF!,9,FALSE)</f>
        <v>#REF!</v>
      </c>
      <c r="BJ23" s="10"/>
    </row>
    <row r="24" spans="1:62" s="2" customFormat="1" ht="21" customHeight="1">
      <c r="A24" s="91">
        <v>15</v>
      </c>
      <c r="B24" s="92" t="s">
        <v>29</v>
      </c>
      <c r="C24" s="93" t="s">
        <v>28</v>
      </c>
      <c r="D24" s="94">
        <v>13</v>
      </c>
      <c r="E24" s="78">
        <f t="shared" si="3"/>
        <v>6.5</v>
      </c>
      <c r="F24" s="91">
        <v>6</v>
      </c>
      <c r="G24" s="86">
        <f t="shared" si="4"/>
        <v>3</v>
      </c>
      <c r="H24" s="79">
        <f t="shared" si="5"/>
        <v>3</v>
      </c>
      <c r="I24" s="80" t="str">
        <f t="shared" si="0"/>
        <v>Y</v>
      </c>
      <c r="J24" s="97">
        <v>7</v>
      </c>
      <c r="K24" s="81">
        <f t="shared" si="6"/>
        <v>3.5</v>
      </c>
      <c r="L24" s="79">
        <f t="shared" si="7"/>
        <v>3</v>
      </c>
      <c r="M24" s="96" t="str">
        <f t="shared" si="1"/>
        <v>Y</v>
      </c>
      <c r="N24" s="82">
        <v>5</v>
      </c>
      <c r="O24" s="83">
        <f t="shared" si="8"/>
        <v>2.5</v>
      </c>
      <c r="P24" s="79">
        <f t="shared" si="9"/>
        <v>3</v>
      </c>
      <c r="Q24" s="96" t="str">
        <f t="shared" si="10"/>
        <v>Y</v>
      </c>
      <c r="R24" s="81">
        <f t="shared" si="11"/>
        <v>2.5</v>
      </c>
      <c r="S24" s="79">
        <f t="shared" si="12"/>
        <v>3</v>
      </c>
      <c r="T24" s="96" t="str">
        <f t="shared" si="13"/>
        <v>Y</v>
      </c>
      <c r="U24" s="99">
        <v>2</v>
      </c>
      <c r="V24" s="78">
        <f t="shared" si="14"/>
        <v>1</v>
      </c>
      <c r="W24" s="91">
        <v>0</v>
      </c>
      <c r="X24" s="86">
        <f t="shared" si="15"/>
        <v>0</v>
      </c>
      <c r="Y24" s="76">
        <f t="shared" si="16"/>
        <v>0</v>
      </c>
      <c r="Z24" s="100" t="str">
        <f t="shared" si="17"/>
        <v>N</v>
      </c>
      <c r="AA24" s="101">
        <v>2</v>
      </c>
      <c r="AB24" s="86">
        <f t="shared" si="18"/>
        <v>1</v>
      </c>
      <c r="AC24" s="79">
        <f t="shared" si="19"/>
        <v>0</v>
      </c>
      <c r="AD24" s="96" t="str">
        <f t="shared" si="20"/>
        <v>N</v>
      </c>
      <c r="AE24" s="82">
        <v>5</v>
      </c>
      <c r="AF24" s="83">
        <f t="shared" si="21"/>
        <v>2.5</v>
      </c>
      <c r="AG24" s="79">
        <f t="shared" si="22"/>
        <v>3</v>
      </c>
      <c r="AH24" s="96" t="str">
        <f t="shared" si="23"/>
        <v>Y</v>
      </c>
      <c r="AI24" s="97">
        <f t="shared" si="24"/>
        <v>3.35</v>
      </c>
      <c r="AJ24" s="79">
        <f t="shared" si="25"/>
        <v>3</v>
      </c>
      <c r="AK24" s="96" t="str">
        <f t="shared" si="26"/>
        <v>Y</v>
      </c>
      <c r="AL24" s="99">
        <v>19</v>
      </c>
      <c r="AM24" s="78">
        <f t="shared" si="27"/>
        <v>9.5</v>
      </c>
      <c r="AN24" s="91">
        <v>15</v>
      </c>
      <c r="AO24" s="92">
        <f t="shared" si="28"/>
        <v>7.5</v>
      </c>
      <c r="AP24" s="92">
        <f t="shared" si="29"/>
        <v>3</v>
      </c>
      <c r="AQ24" s="100" t="str">
        <f t="shared" si="30"/>
        <v>Y</v>
      </c>
      <c r="AR24" s="101">
        <v>4</v>
      </c>
      <c r="AS24" s="92">
        <f t="shared" si="31"/>
        <v>2</v>
      </c>
      <c r="AT24" s="92">
        <f t="shared" si="32"/>
        <v>3</v>
      </c>
      <c r="AU24" s="100" t="str">
        <f t="shared" si="33"/>
        <v>Y</v>
      </c>
      <c r="AV24" s="84">
        <v>5</v>
      </c>
      <c r="AW24" s="98">
        <f t="shared" si="34"/>
        <v>2.5</v>
      </c>
      <c r="AX24" s="79">
        <f t="shared" si="35"/>
        <v>3</v>
      </c>
      <c r="AY24" s="96" t="str">
        <f t="shared" si="36"/>
        <v>Y</v>
      </c>
      <c r="AZ24" s="97">
        <f t="shared" si="37"/>
        <v>2.5</v>
      </c>
      <c r="BA24" s="79">
        <f t="shared" si="38"/>
        <v>3</v>
      </c>
      <c r="BB24" s="96" t="str">
        <f t="shared" si="39"/>
        <v>Y</v>
      </c>
      <c r="BC24" s="201">
        <v>16</v>
      </c>
      <c r="BD24" s="79">
        <f t="shared" si="40"/>
        <v>0</v>
      </c>
      <c r="BE24" s="96" t="str">
        <f t="shared" si="41"/>
        <v>N</v>
      </c>
      <c r="BF24" s="26" t="e">
        <f>VLOOKUP($B$10:$B$56,#REF!,8,FALSE)</f>
        <v>#REF!</v>
      </c>
      <c r="BG24" s="27">
        <v>12</v>
      </c>
      <c r="BH24" s="27" t="e">
        <f t="shared" si="2"/>
        <v>#REF!</v>
      </c>
      <c r="BI24" s="28" t="e">
        <f>VLOOKUP($B$10:$B$56,#REF!,9,FALSE)</f>
        <v>#REF!</v>
      </c>
      <c r="BJ24" s="10"/>
    </row>
    <row r="25" spans="1:62" s="2" customFormat="1" ht="21" customHeight="1">
      <c r="A25" s="91">
        <v>16</v>
      </c>
      <c r="B25" s="92" t="s">
        <v>31</v>
      </c>
      <c r="C25" s="93" t="s">
        <v>30</v>
      </c>
      <c r="D25" s="94">
        <v>9</v>
      </c>
      <c r="E25" s="78">
        <f t="shared" si="3"/>
        <v>4.5</v>
      </c>
      <c r="F25" s="91">
        <v>6</v>
      </c>
      <c r="G25" s="86">
        <f t="shared" si="4"/>
        <v>3</v>
      </c>
      <c r="H25" s="79">
        <f t="shared" si="5"/>
        <v>3</v>
      </c>
      <c r="I25" s="80" t="str">
        <f t="shared" si="0"/>
        <v>Y</v>
      </c>
      <c r="J25" s="97">
        <v>3</v>
      </c>
      <c r="K25" s="81">
        <f t="shared" si="6"/>
        <v>1.5</v>
      </c>
      <c r="L25" s="79">
        <f t="shared" si="7"/>
        <v>1</v>
      </c>
      <c r="M25" s="96" t="str">
        <f t="shared" si="1"/>
        <v>N</v>
      </c>
      <c r="N25" s="82">
        <v>5</v>
      </c>
      <c r="O25" s="83">
        <f t="shared" si="8"/>
        <v>2.5</v>
      </c>
      <c r="P25" s="79">
        <f t="shared" si="9"/>
        <v>3</v>
      </c>
      <c r="Q25" s="96" t="str">
        <f t="shared" si="10"/>
        <v>Y</v>
      </c>
      <c r="R25" s="81">
        <f t="shared" si="11"/>
        <v>2.5</v>
      </c>
      <c r="S25" s="79">
        <f t="shared" si="12"/>
        <v>3</v>
      </c>
      <c r="T25" s="96" t="str">
        <f t="shared" si="13"/>
        <v>Y</v>
      </c>
      <c r="U25" s="99">
        <v>17</v>
      </c>
      <c r="V25" s="78">
        <f t="shared" si="14"/>
        <v>8.5</v>
      </c>
      <c r="W25" s="91">
        <v>9</v>
      </c>
      <c r="X25" s="86">
        <f t="shared" si="15"/>
        <v>4.5</v>
      </c>
      <c r="Y25" s="76">
        <f t="shared" si="16"/>
        <v>3</v>
      </c>
      <c r="Z25" s="100" t="str">
        <f t="shared" si="17"/>
        <v>Y</v>
      </c>
      <c r="AA25" s="101">
        <v>8</v>
      </c>
      <c r="AB25" s="86">
        <f t="shared" si="18"/>
        <v>4</v>
      </c>
      <c r="AC25" s="79">
        <f t="shared" si="19"/>
        <v>3</v>
      </c>
      <c r="AD25" s="96" t="str">
        <f t="shared" si="20"/>
        <v>Y</v>
      </c>
      <c r="AE25" s="82">
        <v>5</v>
      </c>
      <c r="AF25" s="83">
        <f t="shared" si="21"/>
        <v>2.5</v>
      </c>
      <c r="AG25" s="79">
        <f t="shared" si="22"/>
        <v>3</v>
      </c>
      <c r="AH25" s="96" t="str">
        <f t="shared" si="23"/>
        <v>Y</v>
      </c>
      <c r="AI25" s="97">
        <f t="shared" si="24"/>
        <v>3.35</v>
      </c>
      <c r="AJ25" s="79">
        <f t="shared" si="25"/>
        <v>3</v>
      </c>
      <c r="AK25" s="96" t="str">
        <f t="shared" si="26"/>
        <v>Y</v>
      </c>
      <c r="AL25" s="99">
        <v>21</v>
      </c>
      <c r="AM25" s="78">
        <f t="shared" si="27"/>
        <v>10.5</v>
      </c>
      <c r="AN25" s="91">
        <v>14</v>
      </c>
      <c r="AO25" s="92">
        <f t="shared" si="28"/>
        <v>7</v>
      </c>
      <c r="AP25" s="92">
        <f t="shared" si="29"/>
        <v>3</v>
      </c>
      <c r="AQ25" s="100" t="str">
        <f t="shared" si="30"/>
        <v>Y</v>
      </c>
      <c r="AR25" s="101">
        <v>7</v>
      </c>
      <c r="AS25" s="92">
        <f t="shared" si="31"/>
        <v>3.5</v>
      </c>
      <c r="AT25" s="92">
        <f t="shared" si="32"/>
        <v>3</v>
      </c>
      <c r="AU25" s="100" t="str">
        <f t="shared" si="33"/>
        <v>Y</v>
      </c>
      <c r="AV25" s="84">
        <v>5</v>
      </c>
      <c r="AW25" s="98">
        <f t="shared" si="34"/>
        <v>2.5</v>
      </c>
      <c r="AX25" s="79">
        <f t="shared" si="35"/>
        <v>3</v>
      </c>
      <c r="AY25" s="96" t="str">
        <f t="shared" si="36"/>
        <v>Y</v>
      </c>
      <c r="AZ25" s="97">
        <f t="shared" si="37"/>
        <v>2.5</v>
      </c>
      <c r="BA25" s="79">
        <f t="shared" si="38"/>
        <v>3</v>
      </c>
      <c r="BB25" s="96" t="str">
        <f t="shared" si="39"/>
        <v>Y</v>
      </c>
      <c r="BC25" s="201">
        <v>28</v>
      </c>
      <c r="BD25" s="79">
        <f t="shared" si="40"/>
        <v>0</v>
      </c>
      <c r="BE25" s="96" t="str">
        <f t="shared" si="41"/>
        <v>N</v>
      </c>
      <c r="BF25" s="26" t="e">
        <f>VLOOKUP($B$10:$B$56,#REF!,8,FALSE)</f>
        <v>#REF!</v>
      </c>
      <c r="BG25" s="27">
        <v>16</v>
      </c>
      <c r="BH25" s="27" t="e">
        <f t="shared" si="2"/>
        <v>#REF!</v>
      </c>
      <c r="BI25" s="28" t="e">
        <f>VLOOKUP($B$10:$B$56,#REF!,9,FALSE)</f>
        <v>#REF!</v>
      </c>
      <c r="BJ25" s="10"/>
    </row>
    <row r="26" spans="1:62" s="2" customFormat="1" ht="21" customHeight="1">
      <c r="A26" s="91">
        <v>17</v>
      </c>
      <c r="B26" s="92" t="s">
        <v>33</v>
      </c>
      <c r="C26" s="93" t="s">
        <v>32</v>
      </c>
      <c r="D26" s="94">
        <v>19</v>
      </c>
      <c r="E26" s="78">
        <f t="shared" si="3"/>
        <v>9.5</v>
      </c>
      <c r="F26" s="91">
        <v>10</v>
      </c>
      <c r="G26" s="86">
        <f t="shared" si="4"/>
        <v>5</v>
      </c>
      <c r="H26" s="79">
        <f t="shared" si="5"/>
        <v>3</v>
      </c>
      <c r="I26" s="80" t="str">
        <f t="shared" si="0"/>
        <v>Y</v>
      </c>
      <c r="J26" s="97">
        <v>19</v>
      </c>
      <c r="K26" s="81">
        <f t="shared" si="6"/>
        <v>9.5</v>
      </c>
      <c r="L26" s="79">
        <f t="shared" si="7"/>
        <v>3</v>
      </c>
      <c r="M26" s="96" t="str">
        <f t="shared" si="1"/>
        <v>Y</v>
      </c>
      <c r="N26" s="82">
        <v>5</v>
      </c>
      <c r="O26" s="83">
        <f t="shared" si="8"/>
        <v>2.5</v>
      </c>
      <c r="P26" s="79">
        <f t="shared" si="9"/>
        <v>3</v>
      </c>
      <c r="Q26" s="96" t="str">
        <f t="shared" si="10"/>
        <v>Y</v>
      </c>
      <c r="R26" s="81">
        <f t="shared" si="11"/>
        <v>2.5</v>
      </c>
      <c r="S26" s="79">
        <f t="shared" si="12"/>
        <v>3</v>
      </c>
      <c r="T26" s="96" t="str">
        <f t="shared" si="13"/>
        <v>Y</v>
      </c>
      <c r="U26" s="99">
        <v>13</v>
      </c>
      <c r="V26" s="78">
        <f t="shared" si="14"/>
        <v>6.5</v>
      </c>
      <c r="W26" s="91">
        <v>5</v>
      </c>
      <c r="X26" s="86">
        <f t="shared" si="15"/>
        <v>2.5</v>
      </c>
      <c r="Y26" s="76">
        <f t="shared" si="16"/>
        <v>3</v>
      </c>
      <c r="Z26" s="100" t="str">
        <f t="shared" si="17"/>
        <v>Y</v>
      </c>
      <c r="AA26" s="101">
        <v>8</v>
      </c>
      <c r="AB26" s="86">
        <f t="shared" si="18"/>
        <v>4</v>
      </c>
      <c r="AC26" s="79">
        <f t="shared" si="19"/>
        <v>3</v>
      </c>
      <c r="AD26" s="96" t="str">
        <f t="shared" si="20"/>
        <v>Y</v>
      </c>
      <c r="AE26" s="82">
        <v>5</v>
      </c>
      <c r="AF26" s="83">
        <f t="shared" si="21"/>
        <v>2.5</v>
      </c>
      <c r="AG26" s="79">
        <f t="shared" si="22"/>
        <v>3</v>
      </c>
      <c r="AH26" s="96" t="str">
        <f t="shared" si="23"/>
        <v>Y</v>
      </c>
      <c r="AI26" s="97">
        <f t="shared" si="24"/>
        <v>3.35</v>
      </c>
      <c r="AJ26" s="79">
        <f t="shared" si="25"/>
        <v>3</v>
      </c>
      <c r="AK26" s="96" t="str">
        <f t="shared" si="26"/>
        <v>Y</v>
      </c>
      <c r="AL26" s="99">
        <v>26</v>
      </c>
      <c r="AM26" s="78">
        <f t="shared" si="27"/>
        <v>13</v>
      </c>
      <c r="AN26" s="91">
        <v>15</v>
      </c>
      <c r="AO26" s="92">
        <f t="shared" si="28"/>
        <v>7.5</v>
      </c>
      <c r="AP26" s="92">
        <f t="shared" si="29"/>
        <v>3</v>
      </c>
      <c r="AQ26" s="100" t="str">
        <f t="shared" si="30"/>
        <v>Y</v>
      </c>
      <c r="AR26" s="101">
        <v>11</v>
      </c>
      <c r="AS26" s="92">
        <f t="shared" si="31"/>
        <v>5.5</v>
      </c>
      <c r="AT26" s="92">
        <f t="shared" si="32"/>
        <v>3</v>
      </c>
      <c r="AU26" s="100" t="str">
        <f t="shared" si="33"/>
        <v>Y</v>
      </c>
      <c r="AV26" s="84">
        <v>5</v>
      </c>
      <c r="AW26" s="98">
        <f t="shared" si="34"/>
        <v>2.5</v>
      </c>
      <c r="AX26" s="79">
        <f t="shared" si="35"/>
        <v>3</v>
      </c>
      <c r="AY26" s="96" t="str">
        <f t="shared" si="36"/>
        <v>Y</v>
      </c>
      <c r="AZ26" s="97">
        <f t="shared" si="37"/>
        <v>2.5</v>
      </c>
      <c r="BA26" s="79">
        <f t="shared" si="38"/>
        <v>3</v>
      </c>
      <c r="BB26" s="96" t="str">
        <f t="shared" si="39"/>
        <v>Y</v>
      </c>
      <c r="BC26" s="201">
        <v>37.333333333333336</v>
      </c>
      <c r="BD26" s="79">
        <f t="shared" si="40"/>
        <v>2</v>
      </c>
      <c r="BE26" s="96" t="str">
        <f t="shared" si="41"/>
        <v>N</v>
      </c>
      <c r="BF26" s="26" t="e">
        <f>VLOOKUP($B$10:$B$56,#REF!,8,FALSE)</f>
        <v>#REF!</v>
      </c>
      <c r="BG26" s="27">
        <v>23</v>
      </c>
      <c r="BH26" s="27" t="e">
        <f t="shared" si="2"/>
        <v>#REF!</v>
      </c>
      <c r="BI26" s="28" t="e">
        <f>VLOOKUP($B$10:$B$56,#REF!,9,FALSE)</f>
        <v>#REF!</v>
      </c>
      <c r="BJ26" s="10"/>
    </row>
    <row r="27" spans="1:62" s="2" customFormat="1" ht="21" customHeight="1">
      <c r="A27" s="91">
        <v>18</v>
      </c>
      <c r="B27" s="92" t="s">
        <v>35</v>
      </c>
      <c r="C27" s="93" t="s">
        <v>34</v>
      </c>
      <c r="D27" s="94" t="s">
        <v>111</v>
      </c>
      <c r="E27" s="94" t="s">
        <v>111</v>
      </c>
      <c r="F27" s="94" t="s">
        <v>111</v>
      </c>
      <c r="G27" s="94" t="s">
        <v>111</v>
      </c>
      <c r="H27" s="79" t="str">
        <f t="shared" si="5"/>
        <v>NA</v>
      </c>
      <c r="I27" s="80" t="str">
        <f t="shared" si="0"/>
        <v>NA</v>
      </c>
      <c r="J27" s="97" t="s">
        <v>111</v>
      </c>
      <c r="K27" s="97" t="s">
        <v>111</v>
      </c>
      <c r="L27" s="79" t="str">
        <f t="shared" si="7"/>
        <v>NA</v>
      </c>
      <c r="M27" s="96" t="str">
        <f t="shared" si="1"/>
        <v>NA</v>
      </c>
      <c r="N27" s="82">
        <v>5</v>
      </c>
      <c r="O27" s="83">
        <f t="shared" si="8"/>
        <v>2.5</v>
      </c>
      <c r="P27" s="79">
        <f t="shared" si="9"/>
        <v>3</v>
      </c>
      <c r="Q27" s="96" t="str">
        <f t="shared" si="10"/>
        <v>Y</v>
      </c>
      <c r="R27" s="81">
        <f t="shared" si="11"/>
        <v>2.5</v>
      </c>
      <c r="S27" s="79">
        <f t="shared" si="12"/>
        <v>3</v>
      </c>
      <c r="T27" s="96" t="str">
        <f t="shared" si="13"/>
        <v>Y</v>
      </c>
      <c r="U27" s="99">
        <v>6</v>
      </c>
      <c r="V27" s="78">
        <f t="shared" si="14"/>
        <v>3</v>
      </c>
      <c r="W27" s="91">
        <v>5</v>
      </c>
      <c r="X27" s="86">
        <f t="shared" si="15"/>
        <v>2.5</v>
      </c>
      <c r="Y27" s="76">
        <f t="shared" si="16"/>
        <v>3</v>
      </c>
      <c r="Z27" s="100" t="str">
        <f t="shared" si="17"/>
        <v>Y</v>
      </c>
      <c r="AA27" s="101">
        <v>1</v>
      </c>
      <c r="AB27" s="86">
        <f t="shared" si="18"/>
        <v>0.5</v>
      </c>
      <c r="AC27" s="79">
        <f t="shared" si="19"/>
        <v>0</v>
      </c>
      <c r="AD27" s="96" t="str">
        <f t="shared" si="20"/>
        <v>N</v>
      </c>
      <c r="AE27" s="82">
        <v>5</v>
      </c>
      <c r="AF27" s="83">
        <f t="shared" si="21"/>
        <v>2.5</v>
      </c>
      <c r="AG27" s="79">
        <f t="shared" si="22"/>
        <v>3</v>
      </c>
      <c r="AH27" s="96" t="str">
        <f t="shared" si="23"/>
        <v>Y</v>
      </c>
      <c r="AI27" s="97">
        <f t="shared" si="24"/>
        <v>3.35</v>
      </c>
      <c r="AJ27" s="79">
        <f t="shared" si="25"/>
        <v>3</v>
      </c>
      <c r="AK27" s="96" t="str">
        <f t="shared" si="26"/>
        <v>Y</v>
      </c>
      <c r="AL27" s="99">
        <v>9</v>
      </c>
      <c r="AM27" s="78">
        <f t="shared" si="27"/>
        <v>4.5</v>
      </c>
      <c r="AN27" s="91">
        <v>0</v>
      </c>
      <c r="AO27" s="92">
        <f t="shared" si="28"/>
        <v>0</v>
      </c>
      <c r="AP27" s="92">
        <f t="shared" si="29"/>
        <v>0</v>
      </c>
      <c r="AQ27" s="100" t="str">
        <f t="shared" si="30"/>
        <v>N</v>
      </c>
      <c r="AR27" s="101">
        <v>9</v>
      </c>
      <c r="AS27" s="92">
        <f t="shared" si="31"/>
        <v>4.5</v>
      </c>
      <c r="AT27" s="92">
        <f t="shared" si="32"/>
        <v>3</v>
      </c>
      <c r="AU27" s="100" t="str">
        <f t="shared" si="33"/>
        <v>Y</v>
      </c>
      <c r="AV27" s="84">
        <v>5</v>
      </c>
      <c r="AW27" s="98">
        <f t="shared" si="34"/>
        <v>2.5</v>
      </c>
      <c r="AX27" s="79">
        <f t="shared" si="35"/>
        <v>3</v>
      </c>
      <c r="AY27" s="96" t="str">
        <f t="shared" si="36"/>
        <v>Y</v>
      </c>
      <c r="AZ27" s="97">
        <f t="shared" si="37"/>
        <v>2.5</v>
      </c>
      <c r="BA27" s="79">
        <f t="shared" si="38"/>
        <v>3</v>
      </c>
      <c r="BB27" s="96" t="str">
        <f t="shared" si="39"/>
        <v>Y</v>
      </c>
      <c r="BC27" s="201">
        <v>28</v>
      </c>
      <c r="BD27" s="79">
        <f t="shared" si="40"/>
        <v>0</v>
      </c>
      <c r="BE27" s="96" t="str">
        <f t="shared" si="41"/>
        <v>N</v>
      </c>
      <c r="BF27" s="26" t="e">
        <f>VLOOKUP($B$10:$B$56,#REF!,8,FALSE)</f>
        <v>#REF!</v>
      </c>
      <c r="BG27" s="27">
        <v>9</v>
      </c>
      <c r="BH27" s="27" t="e">
        <f t="shared" si="2"/>
        <v>#REF!</v>
      </c>
      <c r="BI27" s="28" t="e">
        <f>VLOOKUP($B$10:$B$56,#REF!,9,FALSE)</f>
        <v>#REF!</v>
      </c>
      <c r="BJ27" s="10"/>
    </row>
    <row r="28" spans="1:62" s="2" customFormat="1" ht="21" customHeight="1">
      <c r="A28" s="91">
        <v>19</v>
      </c>
      <c r="B28" s="92" t="s">
        <v>37</v>
      </c>
      <c r="C28" s="93" t="s">
        <v>36</v>
      </c>
      <c r="D28" s="94">
        <v>28</v>
      </c>
      <c r="E28" s="78">
        <f t="shared" si="3"/>
        <v>14</v>
      </c>
      <c r="F28" s="91">
        <v>10</v>
      </c>
      <c r="G28" s="86">
        <f t="shared" si="4"/>
        <v>5</v>
      </c>
      <c r="H28" s="79">
        <f t="shared" si="5"/>
        <v>3</v>
      </c>
      <c r="I28" s="80" t="str">
        <f t="shared" si="0"/>
        <v>Y</v>
      </c>
      <c r="J28" s="97">
        <v>18</v>
      </c>
      <c r="K28" s="81">
        <f t="shared" si="6"/>
        <v>9</v>
      </c>
      <c r="L28" s="79">
        <f t="shared" si="7"/>
        <v>3</v>
      </c>
      <c r="M28" s="96" t="str">
        <f t="shared" si="1"/>
        <v>Y</v>
      </c>
      <c r="N28" s="82">
        <v>5</v>
      </c>
      <c r="O28" s="83">
        <f t="shared" si="8"/>
        <v>2.5</v>
      </c>
      <c r="P28" s="79">
        <f t="shared" si="9"/>
        <v>3</v>
      </c>
      <c r="Q28" s="96" t="str">
        <f t="shared" si="10"/>
        <v>Y</v>
      </c>
      <c r="R28" s="81">
        <f t="shared" si="11"/>
        <v>2.5</v>
      </c>
      <c r="S28" s="79">
        <f t="shared" si="12"/>
        <v>3</v>
      </c>
      <c r="T28" s="96" t="str">
        <f t="shared" si="13"/>
        <v>Y</v>
      </c>
      <c r="U28" s="99">
        <v>20</v>
      </c>
      <c r="V28" s="78">
        <f t="shared" si="14"/>
        <v>10</v>
      </c>
      <c r="W28" s="91">
        <v>7</v>
      </c>
      <c r="X28" s="86">
        <f t="shared" si="15"/>
        <v>3.5</v>
      </c>
      <c r="Y28" s="76">
        <f t="shared" si="16"/>
        <v>3</v>
      </c>
      <c r="Z28" s="100" t="str">
        <f t="shared" si="17"/>
        <v>Y</v>
      </c>
      <c r="AA28" s="101">
        <v>13</v>
      </c>
      <c r="AB28" s="86">
        <f t="shared" si="18"/>
        <v>6.5</v>
      </c>
      <c r="AC28" s="79">
        <f t="shared" si="19"/>
        <v>3</v>
      </c>
      <c r="AD28" s="96" t="str">
        <f t="shared" si="20"/>
        <v>Y</v>
      </c>
      <c r="AE28" s="82">
        <v>5</v>
      </c>
      <c r="AF28" s="83">
        <f t="shared" si="21"/>
        <v>2.5</v>
      </c>
      <c r="AG28" s="79">
        <f t="shared" si="22"/>
        <v>3</v>
      </c>
      <c r="AH28" s="96" t="str">
        <f t="shared" si="23"/>
        <v>Y</v>
      </c>
      <c r="AI28" s="97">
        <f t="shared" si="24"/>
        <v>3.35</v>
      </c>
      <c r="AJ28" s="79">
        <f t="shared" si="25"/>
        <v>3</v>
      </c>
      <c r="AK28" s="96" t="str">
        <f t="shared" si="26"/>
        <v>Y</v>
      </c>
      <c r="AL28" s="99">
        <v>29</v>
      </c>
      <c r="AM28" s="78">
        <f t="shared" si="27"/>
        <v>14.5</v>
      </c>
      <c r="AN28" s="91">
        <v>15</v>
      </c>
      <c r="AO28" s="92">
        <f t="shared" si="28"/>
        <v>7.5</v>
      </c>
      <c r="AP28" s="92">
        <f t="shared" si="29"/>
        <v>3</v>
      </c>
      <c r="AQ28" s="100" t="str">
        <f t="shared" si="30"/>
        <v>Y</v>
      </c>
      <c r="AR28" s="101">
        <v>14</v>
      </c>
      <c r="AS28" s="92">
        <f t="shared" si="31"/>
        <v>7</v>
      </c>
      <c r="AT28" s="92">
        <f t="shared" si="32"/>
        <v>3</v>
      </c>
      <c r="AU28" s="100" t="str">
        <f t="shared" si="33"/>
        <v>Y</v>
      </c>
      <c r="AV28" s="84">
        <v>5</v>
      </c>
      <c r="AW28" s="98">
        <f t="shared" si="34"/>
        <v>2.5</v>
      </c>
      <c r="AX28" s="79">
        <f t="shared" si="35"/>
        <v>3</v>
      </c>
      <c r="AY28" s="96" t="str">
        <f t="shared" si="36"/>
        <v>Y</v>
      </c>
      <c r="AZ28" s="97">
        <f t="shared" si="37"/>
        <v>2.5</v>
      </c>
      <c r="BA28" s="79">
        <f t="shared" si="38"/>
        <v>3</v>
      </c>
      <c r="BB28" s="96" t="str">
        <f t="shared" si="39"/>
        <v>Y</v>
      </c>
      <c r="BC28" s="201">
        <v>28</v>
      </c>
      <c r="BD28" s="79">
        <f t="shared" si="40"/>
        <v>0</v>
      </c>
      <c r="BE28" s="96" t="str">
        <f t="shared" si="41"/>
        <v>N</v>
      </c>
      <c r="BF28" s="26" t="e">
        <f>VLOOKUP($B$10:$B$56,#REF!,8,FALSE)</f>
        <v>#REF!</v>
      </c>
      <c r="BG28" s="27">
        <v>27</v>
      </c>
      <c r="BH28" s="27" t="e">
        <f t="shared" si="2"/>
        <v>#REF!</v>
      </c>
      <c r="BI28" s="28" t="e">
        <f>VLOOKUP($B$10:$B$56,#REF!,9,FALSE)</f>
        <v>#REF!</v>
      </c>
      <c r="BJ28" s="10"/>
    </row>
    <row r="29" spans="1:62" s="2" customFormat="1" ht="21" customHeight="1">
      <c r="A29" s="91">
        <v>20</v>
      </c>
      <c r="B29" s="92" t="s">
        <v>39</v>
      </c>
      <c r="C29" s="93" t="s">
        <v>38</v>
      </c>
      <c r="D29" s="94">
        <v>6</v>
      </c>
      <c r="E29" s="78">
        <f t="shared" si="3"/>
        <v>3</v>
      </c>
      <c r="F29" s="91">
        <v>3</v>
      </c>
      <c r="G29" s="86">
        <f t="shared" si="4"/>
        <v>1.5</v>
      </c>
      <c r="H29" s="79">
        <f t="shared" si="5"/>
        <v>1</v>
      </c>
      <c r="I29" s="80" t="str">
        <f t="shared" si="0"/>
        <v>N</v>
      </c>
      <c r="J29" s="97">
        <v>3</v>
      </c>
      <c r="K29" s="81">
        <f t="shared" si="6"/>
        <v>1.5</v>
      </c>
      <c r="L29" s="79">
        <f t="shared" si="7"/>
        <v>1</v>
      </c>
      <c r="M29" s="96" t="str">
        <f t="shared" si="1"/>
        <v>N</v>
      </c>
      <c r="N29" s="82">
        <v>5</v>
      </c>
      <c r="O29" s="83">
        <f t="shared" si="8"/>
        <v>2.5</v>
      </c>
      <c r="P29" s="79">
        <f t="shared" si="9"/>
        <v>3</v>
      </c>
      <c r="Q29" s="96" t="str">
        <f t="shared" si="10"/>
        <v>Y</v>
      </c>
      <c r="R29" s="81">
        <f t="shared" si="11"/>
        <v>2.5</v>
      </c>
      <c r="S29" s="79">
        <f t="shared" si="12"/>
        <v>3</v>
      </c>
      <c r="T29" s="96" t="str">
        <f t="shared" si="13"/>
        <v>Y</v>
      </c>
      <c r="U29" s="99">
        <v>15</v>
      </c>
      <c r="V29" s="78">
        <f t="shared" si="14"/>
        <v>7.5</v>
      </c>
      <c r="W29" s="91">
        <v>9</v>
      </c>
      <c r="X29" s="86">
        <f t="shared" si="15"/>
        <v>4.5</v>
      </c>
      <c r="Y29" s="76">
        <f t="shared" si="16"/>
        <v>3</v>
      </c>
      <c r="Z29" s="100" t="str">
        <f t="shared" si="17"/>
        <v>Y</v>
      </c>
      <c r="AA29" s="101">
        <v>6</v>
      </c>
      <c r="AB29" s="86">
        <f t="shared" si="18"/>
        <v>3</v>
      </c>
      <c r="AC29" s="79">
        <f t="shared" si="19"/>
        <v>3</v>
      </c>
      <c r="AD29" s="96" t="str">
        <f t="shared" si="20"/>
        <v>Y</v>
      </c>
      <c r="AE29" s="82">
        <v>5</v>
      </c>
      <c r="AF29" s="83">
        <f t="shared" si="21"/>
        <v>2.5</v>
      </c>
      <c r="AG29" s="79">
        <f t="shared" si="22"/>
        <v>3</v>
      </c>
      <c r="AH29" s="96" t="str">
        <f t="shared" si="23"/>
        <v>Y</v>
      </c>
      <c r="AI29" s="97">
        <f t="shared" si="24"/>
        <v>3.35</v>
      </c>
      <c r="AJ29" s="79">
        <f t="shared" si="25"/>
        <v>3</v>
      </c>
      <c r="AK29" s="96" t="str">
        <f t="shared" si="26"/>
        <v>Y</v>
      </c>
      <c r="AL29" s="99">
        <v>30</v>
      </c>
      <c r="AM29" s="78">
        <f t="shared" si="27"/>
        <v>15</v>
      </c>
      <c r="AN29" s="91">
        <v>15</v>
      </c>
      <c r="AO29" s="92">
        <f t="shared" si="28"/>
        <v>7.5</v>
      </c>
      <c r="AP29" s="92">
        <f t="shared" si="29"/>
        <v>3</v>
      </c>
      <c r="AQ29" s="100" t="str">
        <f t="shared" si="30"/>
        <v>Y</v>
      </c>
      <c r="AR29" s="101">
        <v>15</v>
      </c>
      <c r="AS29" s="92">
        <f t="shared" si="31"/>
        <v>7.5</v>
      </c>
      <c r="AT29" s="92">
        <f t="shared" si="32"/>
        <v>3</v>
      </c>
      <c r="AU29" s="100" t="str">
        <f t="shared" si="33"/>
        <v>Y</v>
      </c>
      <c r="AV29" s="84">
        <v>5</v>
      </c>
      <c r="AW29" s="98">
        <f t="shared" si="34"/>
        <v>2.5</v>
      </c>
      <c r="AX29" s="79">
        <f t="shared" si="35"/>
        <v>3</v>
      </c>
      <c r="AY29" s="96" t="str">
        <f t="shared" si="36"/>
        <v>Y</v>
      </c>
      <c r="AZ29" s="97">
        <f t="shared" si="37"/>
        <v>2.5</v>
      </c>
      <c r="BA29" s="79">
        <f t="shared" si="38"/>
        <v>3</v>
      </c>
      <c r="BB29" s="96" t="str">
        <f t="shared" si="39"/>
        <v>Y</v>
      </c>
      <c r="BC29" s="201">
        <v>50.666666666666664</v>
      </c>
      <c r="BD29" s="79">
        <f t="shared" si="40"/>
        <v>3</v>
      </c>
      <c r="BE29" s="96" t="str">
        <f t="shared" si="41"/>
        <v>Y</v>
      </c>
      <c r="BF29" s="26" t="e">
        <f>VLOOKUP($B$10:$B$56,#REF!,8,FALSE)</f>
        <v>#REF!</v>
      </c>
      <c r="BG29" s="27">
        <v>17</v>
      </c>
      <c r="BH29" s="27" t="e">
        <f t="shared" si="2"/>
        <v>#REF!</v>
      </c>
      <c r="BI29" s="28" t="e">
        <f>VLOOKUP($B$10:$B$56,#REF!,9,FALSE)</f>
        <v>#REF!</v>
      </c>
      <c r="BJ29" s="10"/>
    </row>
    <row r="30" spans="1:62" s="2" customFormat="1" ht="21" customHeight="1">
      <c r="A30" s="91">
        <v>21</v>
      </c>
      <c r="B30" s="92" t="s">
        <v>41</v>
      </c>
      <c r="C30" s="93" t="s">
        <v>40</v>
      </c>
      <c r="D30" s="94">
        <v>17</v>
      </c>
      <c r="E30" s="78">
        <f t="shared" si="3"/>
        <v>8.5</v>
      </c>
      <c r="F30" s="91">
        <v>4</v>
      </c>
      <c r="G30" s="86">
        <f t="shared" si="4"/>
        <v>2</v>
      </c>
      <c r="H30" s="79">
        <f t="shared" si="5"/>
        <v>3</v>
      </c>
      <c r="I30" s="80" t="str">
        <f t="shared" si="0"/>
        <v>Y</v>
      </c>
      <c r="J30" s="97">
        <v>13</v>
      </c>
      <c r="K30" s="81">
        <f t="shared" si="6"/>
        <v>6.5</v>
      </c>
      <c r="L30" s="79">
        <f t="shared" si="7"/>
        <v>3</v>
      </c>
      <c r="M30" s="96" t="str">
        <f t="shared" si="1"/>
        <v>Y</v>
      </c>
      <c r="N30" s="82">
        <v>5</v>
      </c>
      <c r="O30" s="83">
        <f t="shared" si="8"/>
        <v>2.5</v>
      </c>
      <c r="P30" s="79">
        <f t="shared" si="9"/>
        <v>3</v>
      </c>
      <c r="Q30" s="96" t="str">
        <f t="shared" si="10"/>
        <v>Y</v>
      </c>
      <c r="R30" s="81">
        <f t="shared" si="11"/>
        <v>2.5</v>
      </c>
      <c r="S30" s="79">
        <f t="shared" si="12"/>
        <v>3</v>
      </c>
      <c r="T30" s="96" t="str">
        <f t="shared" si="13"/>
        <v>Y</v>
      </c>
      <c r="U30" s="99">
        <v>18</v>
      </c>
      <c r="V30" s="78">
        <f t="shared" si="14"/>
        <v>9</v>
      </c>
      <c r="W30" s="91">
        <v>10</v>
      </c>
      <c r="X30" s="86">
        <f t="shared" si="15"/>
        <v>5</v>
      </c>
      <c r="Y30" s="76">
        <f t="shared" si="16"/>
        <v>3</v>
      </c>
      <c r="Z30" s="100" t="str">
        <f t="shared" si="17"/>
        <v>Y</v>
      </c>
      <c r="AA30" s="101">
        <v>8</v>
      </c>
      <c r="AB30" s="86">
        <f t="shared" si="18"/>
        <v>4</v>
      </c>
      <c r="AC30" s="79">
        <f t="shared" si="19"/>
        <v>3</v>
      </c>
      <c r="AD30" s="96" t="str">
        <f t="shared" si="20"/>
        <v>Y</v>
      </c>
      <c r="AE30" s="82">
        <v>5</v>
      </c>
      <c r="AF30" s="83">
        <f t="shared" si="21"/>
        <v>2.5</v>
      </c>
      <c r="AG30" s="79">
        <f t="shared" si="22"/>
        <v>3</v>
      </c>
      <c r="AH30" s="96" t="str">
        <f t="shared" si="23"/>
        <v>Y</v>
      </c>
      <c r="AI30" s="97">
        <f t="shared" si="24"/>
        <v>3.35</v>
      </c>
      <c r="AJ30" s="79">
        <f t="shared" si="25"/>
        <v>3</v>
      </c>
      <c r="AK30" s="96" t="str">
        <f t="shared" si="26"/>
        <v>Y</v>
      </c>
      <c r="AL30" s="99">
        <v>25</v>
      </c>
      <c r="AM30" s="78">
        <f t="shared" si="27"/>
        <v>12.5</v>
      </c>
      <c r="AN30" s="91">
        <v>11</v>
      </c>
      <c r="AO30" s="92">
        <f t="shared" si="28"/>
        <v>5.5</v>
      </c>
      <c r="AP30" s="92">
        <f t="shared" si="29"/>
        <v>3</v>
      </c>
      <c r="AQ30" s="100" t="str">
        <f t="shared" si="30"/>
        <v>Y</v>
      </c>
      <c r="AR30" s="101">
        <v>14</v>
      </c>
      <c r="AS30" s="92">
        <f t="shared" si="31"/>
        <v>7</v>
      </c>
      <c r="AT30" s="92">
        <f t="shared" si="32"/>
        <v>3</v>
      </c>
      <c r="AU30" s="100" t="str">
        <f t="shared" si="33"/>
        <v>Y</v>
      </c>
      <c r="AV30" s="84">
        <v>5</v>
      </c>
      <c r="AW30" s="98">
        <f t="shared" si="34"/>
        <v>2.5</v>
      </c>
      <c r="AX30" s="79">
        <f t="shared" si="35"/>
        <v>3</v>
      </c>
      <c r="AY30" s="96" t="str">
        <f t="shared" si="36"/>
        <v>Y</v>
      </c>
      <c r="AZ30" s="97">
        <f t="shared" si="37"/>
        <v>2.5</v>
      </c>
      <c r="BA30" s="79">
        <f t="shared" si="38"/>
        <v>3</v>
      </c>
      <c r="BB30" s="96" t="str">
        <f t="shared" si="39"/>
        <v>Y</v>
      </c>
      <c r="BC30" s="201">
        <v>36</v>
      </c>
      <c r="BD30" s="79">
        <f t="shared" si="40"/>
        <v>2</v>
      </c>
      <c r="BE30" s="96" t="str">
        <f t="shared" si="41"/>
        <v>N</v>
      </c>
      <c r="BF30" s="26" t="e">
        <f>VLOOKUP($B$10:$B$56,#REF!,8,FALSE)</f>
        <v>#REF!</v>
      </c>
      <c r="BG30" s="27">
        <v>20</v>
      </c>
      <c r="BH30" s="27" t="e">
        <f t="shared" si="2"/>
        <v>#REF!</v>
      </c>
      <c r="BI30" s="28" t="e">
        <f>VLOOKUP($B$10:$B$56,#REF!,9,FALSE)</f>
        <v>#REF!</v>
      </c>
      <c r="BJ30" s="10"/>
    </row>
    <row r="31" spans="1:62" s="2" customFormat="1" ht="21" customHeight="1">
      <c r="A31" s="91">
        <v>22</v>
      </c>
      <c r="B31" s="92" t="s">
        <v>43</v>
      </c>
      <c r="C31" s="93" t="s">
        <v>42</v>
      </c>
      <c r="D31" s="94">
        <v>24</v>
      </c>
      <c r="E31" s="78">
        <f t="shared" si="3"/>
        <v>12</v>
      </c>
      <c r="F31" s="91">
        <v>8</v>
      </c>
      <c r="G31" s="86">
        <f t="shared" si="4"/>
        <v>4</v>
      </c>
      <c r="H31" s="79">
        <f t="shared" si="5"/>
        <v>3</v>
      </c>
      <c r="I31" s="80" t="str">
        <f t="shared" si="0"/>
        <v>Y</v>
      </c>
      <c r="J31" s="97">
        <v>16</v>
      </c>
      <c r="K31" s="81">
        <f t="shared" si="6"/>
        <v>8</v>
      </c>
      <c r="L31" s="79">
        <f t="shared" si="7"/>
        <v>3</v>
      </c>
      <c r="M31" s="96" t="str">
        <f t="shared" si="1"/>
        <v>Y</v>
      </c>
      <c r="N31" s="82">
        <v>5</v>
      </c>
      <c r="O31" s="83">
        <f t="shared" si="8"/>
        <v>2.5</v>
      </c>
      <c r="P31" s="79">
        <f t="shared" si="9"/>
        <v>3</v>
      </c>
      <c r="Q31" s="96" t="str">
        <f t="shared" si="10"/>
        <v>Y</v>
      </c>
      <c r="R31" s="81">
        <f t="shared" si="11"/>
        <v>2.5</v>
      </c>
      <c r="S31" s="79">
        <f t="shared" si="12"/>
        <v>3</v>
      </c>
      <c r="T31" s="96" t="str">
        <f t="shared" si="13"/>
        <v>Y</v>
      </c>
      <c r="U31" s="99">
        <v>23</v>
      </c>
      <c r="V31" s="78">
        <f t="shared" si="14"/>
        <v>11.5</v>
      </c>
      <c r="W31" s="91">
        <v>10</v>
      </c>
      <c r="X31" s="86">
        <f t="shared" si="15"/>
        <v>5</v>
      </c>
      <c r="Y31" s="76">
        <f t="shared" si="16"/>
        <v>3</v>
      </c>
      <c r="Z31" s="100" t="str">
        <f t="shared" si="17"/>
        <v>Y</v>
      </c>
      <c r="AA31" s="101">
        <v>13</v>
      </c>
      <c r="AB31" s="86">
        <f t="shared" si="18"/>
        <v>6.5</v>
      </c>
      <c r="AC31" s="79">
        <f t="shared" si="19"/>
        <v>3</v>
      </c>
      <c r="AD31" s="96" t="str">
        <f t="shared" si="20"/>
        <v>Y</v>
      </c>
      <c r="AE31" s="82">
        <v>5</v>
      </c>
      <c r="AF31" s="83">
        <f t="shared" si="21"/>
        <v>2.5</v>
      </c>
      <c r="AG31" s="79">
        <f t="shared" si="22"/>
        <v>3</v>
      </c>
      <c r="AH31" s="96" t="str">
        <f t="shared" si="23"/>
        <v>Y</v>
      </c>
      <c r="AI31" s="97">
        <f t="shared" si="24"/>
        <v>3.35</v>
      </c>
      <c r="AJ31" s="79">
        <f t="shared" si="25"/>
        <v>3</v>
      </c>
      <c r="AK31" s="96" t="str">
        <f t="shared" si="26"/>
        <v>Y</v>
      </c>
      <c r="AL31" s="99">
        <v>29</v>
      </c>
      <c r="AM31" s="78">
        <f t="shared" si="27"/>
        <v>14.5</v>
      </c>
      <c r="AN31" s="91">
        <v>15</v>
      </c>
      <c r="AO31" s="92">
        <f t="shared" si="28"/>
        <v>7.5</v>
      </c>
      <c r="AP31" s="92">
        <f t="shared" si="29"/>
        <v>3</v>
      </c>
      <c r="AQ31" s="100" t="str">
        <f t="shared" si="30"/>
        <v>Y</v>
      </c>
      <c r="AR31" s="101">
        <v>14</v>
      </c>
      <c r="AS31" s="92">
        <f t="shared" si="31"/>
        <v>7</v>
      </c>
      <c r="AT31" s="92">
        <f t="shared" si="32"/>
        <v>3</v>
      </c>
      <c r="AU31" s="100" t="str">
        <f t="shared" si="33"/>
        <v>Y</v>
      </c>
      <c r="AV31" s="84">
        <v>5</v>
      </c>
      <c r="AW31" s="98">
        <f t="shared" si="34"/>
        <v>2.5</v>
      </c>
      <c r="AX31" s="79">
        <f t="shared" si="35"/>
        <v>3</v>
      </c>
      <c r="AY31" s="96" t="str">
        <f t="shared" si="36"/>
        <v>Y</v>
      </c>
      <c r="AZ31" s="97">
        <f t="shared" si="37"/>
        <v>2.5</v>
      </c>
      <c r="BA31" s="79">
        <f t="shared" si="38"/>
        <v>3</v>
      </c>
      <c r="BB31" s="96" t="str">
        <f t="shared" si="39"/>
        <v>Y</v>
      </c>
      <c r="BC31" s="201">
        <v>28</v>
      </c>
      <c r="BD31" s="79">
        <f t="shared" si="40"/>
        <v>0</v>
      </c>
      <c r="BE31" s="96" t="str">
        <f t="shared" si="41"/>
        <v>N</v>
      </c>
      <c r="BF31" s="26" t="e">
        <f>VLOOKUP($B$10:$B$56,#REF!,8,FALSE)</f>
        <v>#REF!</v>
      </c>
      <c r="BG31" s="27">
        <v>26</v>
      </c>
      <c r="BH31" s="27" t="e">
        <f t="shared" si="2"/>
        <v>#REF!</v>
      </c>
      <c r="BI31" s="28" t="e">
        <f>VLOOKUP($B$10:$B$56,#REF!,9,FALSE)</f>
        <v>#REF!</v>
      </c>
      <c r="BJ31" s="10"/>
    </row>
    <row r="32" spans="1:62" s="2" customFormat="1" ht="21" customHeight="1">
      <c r="A32" s="91">
        <v>23</v>
      </c>
      <c r="B32" s="92" t="s">
        <v>45</v>
      </c>
      <c r="C32" s="93" t="s">
        <v>44</v>
      </c>
      <c r="D32" s="94">
        <v>13</v>
      </c>
      <c r="E32" s="78">
        <f t="shared" si="3"/>
        <v>6.5</v>
      </c>
      <c r="F32" s="91">
        <v>8</v>
      </c>
      <c r="G32" s="86">
        <f t="shared" si="4"/>
        <v>4</v>
      </c>
      <c r="H32" s="79">
        <f t="shared" si="5"/>
        <v>3</v>
      </c>
      <c r="I32" s="80" t="str">
        <f t="shared" si="0"/>
        <v>Y</v>
      </c>
      <c r="J32" s="97">
        <v>5</v>
      </c>
      <c r="K32" s="81">
        <f t="shared" si="6"/>
        <v>2.5</v>
      </c>
      <c r="L32" s="79">
        <f t="shared" si="7"/>
        <v>3</v>
      </c>
      <c r="M32" s="96" t="str">
        <f t="shared" si="1"/>
        <v>Y</v>
      </c>
      <c r="N32" s="82">
        <v>5</v>
      </c>
      <c r="O32" s="83">
        <f t="shared" si="8"/>
        <v>2.5</v>
      </c>
      <c r="P32" s="79">
        <f t="shared" si="9"/>
        <v>3</v>
      </c>
      <c r="Q32" s="96" t="str">
        <f t="shared" si="10"/>
        <v>Y</v>
      </c>
      <c r="R32" s="81">
        <f t="shared" si="11"/>
        <v>2.5</v>
      </c>
      <c r="S32" s="79">
        <f t="shared" si="12"/>
        <v>3</v>
      </c>
      <c r="T32" s="96" t="str">
        <f t="shared" si="13"/>
        <v>Y</v>
      </c>
      <c r="U32" s="99">
        <v>7</v>
      </c>
      <c r="V32" s="78">
        <f t="shared" si="14"/>
        <v>3.5</v>
      </c>
      <c r="W32" s="91">
        <v>2</v>
      </c>
      <c r="X32" s="86">
        <f t="shared" si="15"/>
        <v>1</v>
      </c>
      <c r="Y32" s="76">
        <f t="shared" si="16"/>
        <v>0</v>
      </c>
      <c r="Z32" s="100" t="str">
        <f t="shared" si="17"/>
        <v>N</v>
      </c>
      <c r="AA32" s="101">
        <v>5</v>
      </c>
      <c r="AB32" s="86">
        <f t="shared" si="18"/>
        <v>2.5</v>
      </c>
      <c r="AC32" s="79">
        <f t="shared" si="19"/>
        <v>3</v>
      </c>
      <c r="AD32" s="96" t="str">
        <f t="shared" si="20"/>
        <v>Y</v>
      </c>
      <c r="AE32" s="82">
        <v>5</v>
      </c>
      <c r="AF32" s="83">
        <f t="shared" si="21"/>
        <v>2.5</v>
      </c>
      <c r="AG32" s="79">
        <f t="shared" si="22"/>
        <v>3</v>
      </c>
      <c r="AH32" s="96" t="str">
        <f t="shared" si="23"/>
        <v>Y</v>
      </c>
      <c r="AI32" s="97">
        <f t="shared" si="24"/>
        <v>3.35</v>
      </c>
      <c r="AJ32" s="79">
        <f t="shared" si="25"/>
        <v>3</v>
      </c>
      <c r="AK32" s="96" t="str">
        <f t="shared" si="26"/>
        <v>Y</v>
      </c>
      <c r="AL32" s="99">
        <v>20</v>
      </c>
      <c r="AM32" s="78">
        <f t="shared" si="27"/>
        <v>10</v>
      </c>
      <c r="AN32" s="91">
        <v>15</v>
      </c>
      <c r="AO32" s="92">
        <f t="shared" si="28"/>
        <v>7.5</v>
      </c>
      <c r="AP32" s="92">
        <f t="shared" si="29"/>
        <v>3</v>
      </c>
      <c r="AQ32" s="100" t="str">
        <f t="shared" si="30"/>
        <v>Y</v>
      </c>
      <c r="AR32" s="101">
        <v>5</v>
      </c>
      <c r="AS32" s="92">
        <f t="shared" si="31"/>
        <v>2.5</v>
      </c>
      <c r="AT32" s="92">
        <f t="shared" si="32"/>
        <v>3</v>
      </c>
      <c r="AU32" s="100" t="str">
        <f t="shared" si="33"/>
        <v>Y</v>
      </c>
      <c r="AV32" s="84">
        <v>5</v>
      </c>
      <c r="AW32" s="98">
        <f t="shared" si="34"/>
        <v>2.5</v>
      </c>
      <c r="AX32" s="79">
        <f t="shared" si="35"/>
        <v>3</v>
      </c>
      <c r="AY32" s="96" t="str">
        <f t="shared" si="36"/>
        <v>Y</v>
      </c>
      <c r="AZ32" s="97">
        <f t="shared" si="37"/>
        <v>2.5</v>
      </c>
      <c r="BA32" s="79">
        <f t="shared" si="38"/>
        <v>3</v>
      </c>
      <c r="BB32" s="96" t="str">
        <f t="shared" si="39"/>
        <v>Y</v>
      </c>
      <c r="BC32" s="201">
        <v>32</v>
      </c>
      <c r="BD32" s="79">
        <f t="shared" si="40"/>
        <v>1</v>
      </c>
      <c r="BE32" s="96" t="str">
        <f t="shared" si="41"/>
        <v>N</v>
      </c>
      <c r="BF32" s="26" t="e">
        <f>VLOOKUP($B$10:$B$56,#REF!,8,FALSE)</f>
        <v>#REF!</v>
      </c>
      <c r="BG32" s="27">
        <v>14</v>
      </c>
      <c r="BH32" s="27" t="e">
        <f t="shared" si="2"/>
        <v>#REF!</v>
      </c>
      <c r="BI32" s="28" t="e">
        <f>VLOOKUP($B$10:$B$56,#REF!,9,FALSE)</f>
        <v>#REF!</v>
      </c>
      <c r="BJ32" s="10"/>
    </row>
    <row r="33" spans="1:62" s="2" customFormat="1" ht="21" customHeight="1">
      <c r="A33" s="91">
        <v>24</v>
      </c>
      <c r="B33" s="92" t="s">
        <v>47</v>
      </c>
      <c r="C33" s="93" t="s">
        <v>46</v>
      </c>
      <c r="D33" s="94">
        <v>30</v>
      </c>
      <c r="E33" s="78">
        <f t="shared" si="3"/>
        <v>15</v>
      </c>
      <c r="F33" s="91">
        <v>10</v>
      </c>
      <c r="G33" s="86">
        <f t="shared" si="4"/>
        <v>5</v>
      </c>
      <c r="H33" s="79">
        <f t="shared" si="5"/>
        <v>3</v>
      </c>
      <c r="I33" s="80" t="str">
        <f t="shared" si="0"/>
        <v>Y</v>
      </c>
      <c r="J33" s="97">
        <v>20</v>
      </c>
      <c r="K33" s="81">
        <f t="shared" si="6"/>
        <v>10</v>
      </c>
      <c r="L33" s="79">
        <f t="shared" si="7"/>
        <v>3</v>
      </c>
      <c r="M33" s="96" t="str">
        <f t="shared" si="1"/>
        <v>Y</v>
      </c>
      <c r="N33" s="82">
        <v>5</v>
      </c>
      <c r="O33" s="83">
        <f t="shared" si="8"/>
        <v>2.5</v>
      </c>
      <c r="P33" s="79">
        <f t="shared" si="9"/>
        <v>3</v>
      </c>
      <c r="Q33" s="96" t="str">
        <f t="shared" si="10"/>
        <v>Y</v>
      </c>
      <c r="R33" s="81">
        <f t="shared" si="11"/>
        <v>2.5</v>
      </c>
      <c r="S33" s="79">
        <f t="shared" si="12"/>
        <v>3</v>
      </c>
      <c r="T33" s="96" t="str">
        <f t="shared" si="13"/>
        <v>Y</v>
      </c>
      <c r="U33" s="99">
        <v>30</v>
      </c>
      <c r="V33" s="78">
        <f t="shared" si="14"/>
        <v>15</v>
      </c>
      <c r="W33" s="91">
        <v>10</v>
      </c>
      <c r="X33" s="86">
        <f t="shared" si="15"/>
        <v>5</v>
      </c>
      <c r="Y33" s="76">
        <f t="shared" si="16"/>
        <v>3</v>
      </c>
      <c r="Z33" s="100" t="str">
        <f t="shared" si="17"/>
        <v>Y</v>
      </c>
      <c r="AA33" s="101">
        <v>20</v>
      </c>
      <c r="AB33" s="86">
        <f t="shared" si="18"/>
        <v>10</v>
      </c>
      <c r="AC33" s="79">
        <f t="shared" si="19"/>
        <v>3</v>
      </c>
      <c r="AD33" s="96" t="str">
        <f t="shared" si="20"/>
        <v>Y</v>
      </c>
      <c r="AE33" s="82">
        <v>5</v>
      </c>
      <c r="AF33" s="83">
        <f t="shared" si="21"/>
        <v>2.5</v>
      </c>
      <c r="AG33" s="79">
        <f t="shared" si="22"/>
        <v>3</v>
      </c>
      <c r="AH33" s="96" t="str">
        <f t="shared" si="23"/>
        <v>Y</v>
      </c>
      <c r="AI33" s="97">
        <f t="shared" si="24"/>
        <v>3.35</v>
      </c>
      <c r="AJ33" s="79">
        <f t="shared" si="25"/>
        <v>3</v>
      </c>
      <c r="AK33" s="96" t="str">
        <f t="shared" si="26"/>
        <v>Y</v>
      </c>
      <c r="AL33" s="99">
        <v>29</v>
      </c>
      <c r="AM33" s="78">
        <f t="shared" si="27"/>
        <v>14.5</v>
      </c>
      <c r="AN33" s="91">
        <v>15</v>
      </c>
      <c r="AO33" s="92">
        <f t="shared" si="28"/>
        <v>7.5</v>
      </c>
      <c r="AP33" s="92">
        <f t="shared" si="29"/>
        <v>3</v>
      </c>
      <c r="AQ33" s="100" t="str">
        <f t="shared" si="30"/>
        <v>Y</v>
      </c>
      <c r="AR33" s="101">
        <v>14</v>
      </c>
      <c r="AS33" s="92">
        <f t="shared" si="31"/>
        <v>7</v>
      </c>
      <c r="AT33" s="92">
        <f t="shared" si="32"/>
        <v>3</v>
      </c>
      <c r="AU33" s="100" t="str">
        <f t="shared" si="33"/>
        <v>Y</v>
      </c>
      <c r="AV33" s="84">
        <v>5</v>
      </c>
      <c r="AW33" s="98">
        <f t="shared" si="34"/>
        <v>2.5</v>
      </c>
      <c r="AX33" s="79">
        <f t="shared" si="35"/>
        <v>3</v>
      </c>
      <c r="AY33" s="96" t="str">
        <f t="shared" si="36"/>
        <v>Y</v>
      </c>
      <c r="AZ33" s="97">
        <f t="shared" si="37"/>
        <v>2.5</v>
      </c>
      <c r="BA33" s="79">
        <f t="shared" si="38"/>
        <v>3</v>
      </c>
      <c r="BB33" s="96" t="str">
        <f t="shared" si="39"/>
        <v>Y</v>
      </c>
      <c r="BC33" s="201">
        <v>52</v>
      </c>
      <c r="BD33" s="79">
        <f t="shared" si="40"/>
        <v>3</v>
      </c>
      <c r="BE33" s="96" t="str">
        <f t="shared" si="41"/>
        <v>Y</v>
      </c>
      <c r="BF33" s="26" t="e">
        <f>VLOOKUP($B$10:$B$56,#REF!,8,FALSE)</f>
        <v>#REF!</v>
      </c>
      <c r="BG33" s="27">
        <v>30</v>
      </c>
      <c r="BH33" s="27" t="e">
        <f t="shared" si="2"/>
        <v>#REF!</v>
      </c>
      <c r="BI33" s="28" t="e">
        <f>VLOOKUP($B$10:$B$56,#REF!,9,FALSE)</f>
        <v>#REF!</v>
      </c>
      <c r="BJ33" s="10"/>
    </row>
    <row r="34" spans="1:62" s="2" customFormat="1" ht="21" customHeight="1">
      <c r="A34" s="91">
        <v>25</v>
      </c>
      <c r="B34" s="92" t="s">
        <v>49</v>
      </c>
      <c r="C34" s="93" t="s">
        <v>48</v>
      </c>
      <c r="D34" s="94">
        <v>20</v>
      </c>
      <c r="E34" s="78">
        <f t="shared" si="3"/>
        <v>10</v>
      </c>
      <c r="F34" s="91">
        <v>6</v>
      </c>
      <c r="G34" s="86">
        <f t="shared" si="4"/>
        <v>3</v>
      </c>
      <c r="H34" s="79">
        <f t="shared" si="5"/>
        <v>3</v>
      </c>
      <c r="I34" s="80" t="str">
        <f t="shared" si="0"/>
        <v>Y</v>
      </c>
      <c r="J34" s="97">
        <v>14</v>
      </c>
      <c r="K34" s="81">
        <f t="shared" si="6"/>
        <v>7</v>
      </c>
      <c r="L34" s="79">
        <f t="shared" si="7"/>
        <v>3</v>
      </c>
      <c r="M34" s="96" t="str">
        <f t="shared" si="1"/>
        <v>Y</v>
      </c>
      <c r="N34" s="82">
        <v>5</v>
      </c>
      <c r="O34" s="83">
        <f t="shared" si="8"/>
        <v>2.5</v>
      </c>
      <c r="P34" s="79">
        <f t="shared" si="9"/>
        <v>3</v>
      </c>
      <c r="Q34" s="96" t="str">
        <f t="shared" si="10"/>
        <v>Y</v>
      </c>
      <c r="R34" s="81">
        <f t="shared" si="11"/>
        <v>2.5</v>
      </c>
      <c r="S34" s="79">
        <f t="shared" si="12"/>
        <v>3</v>
      </c>
      <c r="T34" s="96" t="str">
        <f t="shared" si="13"/>
        <v>Y</v>
      </c>
      <c r="U34" s="99">
        <v>18</v>
      </c>
      <c r="V34" s="78">
        <f t="shared" si="14"/>
        <v>9</v>
      </c>
      <c r="W34" s="91">
        <v>10</v>
      </c>
      <c r="X34" s="86">
        <f t="shared" si="15"/>
        <v>5</v>
      </c>
      <c r="Y34" s="76">
        <f t="shared" si="16"/>
        <v>3</v>
      </c>
      <c r="Z34" s="100" t="str">
        <f t="shared" si="17"/>
        <v>Y</v>
      </c>
      <c r="AA34" s="101">
        <v>8</v>
      </c>
      <c r="AB34" s="86">
        <f t="shared" si="18"/>
        <v>4</v>
      </c>
      <c r="AC34" s="79">
        <f t="shared" si="19"/>
        <v>3</v>
      </c>
      <c r="AD34" s="96" t="str">
        <f t="shared" si="20"/>
        <v>Y</v>
      </c>
      <c r="AE34" s="82">
        <v>5</v>
      </c>
      <c r="AF34" s="83">
        <f t="shared" si="21"/>
        <v>2.5</v>
      </c>
      <c r="AG34" s="79">
        <f t="shared" si="22"/>
        <v>3</v>
      </c>
      <c r="AH34" s="96" t="str">
        <f t="shared" si="23"/>
        <v>Y</v>
      </c>
      <c r="AI34" s="97">
        <f t="shared" si="24"/>
        <v>3.35</v>
      </c>
      <c r="AJ34" s="79">
        <f t="shared" si="25"/>
        <v>3</v>
      </c>
      <c r="AK34" s="96" t="str">
        <f t="shared" si="26"/>
        <v>Y</v>
      </c>
      <c r="AL34" s="99">
        <v>18</v>
      </c>
      <c r="AM34" s="78">
        <f t="shared" si="27"/>
        <v>9</v>
      </c>
      <c r="AN34" s="91">
        <v>13</v>
      </c>
      <c r="AO34" s="92">
        <f t="shared" si="28"/>
        <v>6.5</v>
      </c>
      <c r="AP34" s="92">
        <f t="shared" si="29"/>
        <v>3</v>
      </c>
      <c r="AQ34" s="100" t="str">
        <f t="shared" si="30"/>
        <v>Y</v>
      </c>
      <c r="AR34" s="101">
        <v>5</v>
      </c>
      <c r="AS34" s="92">
        <f t="shared" si="31"/>
        <v>2.5</v>
      </c>
      <c r="AT34" s="92">
        <f t="shared" si="32"/>
        <v>3</v>
      </c>
      <c r="AU34" s="100" t="str">
        <f t="shared" si="33"/>
        <v>Y</v>
      </c>
      <c r="AV34" s="84">
        <v>5</v>
      </c>
      <c r="AW34" s="98">
        <f t="shared" si="34"/>
        <v>2.5</v>
      </c>
      <c r="AX34" s="79">
        <f t="shared" si="35"/>
        <v>3</v>
      </c>
      <c r="AY34" s="96" t="str">
        <f t="shared" si="36"/>
        <v>Y</v>
      </c>
      <c r="AZ34" s="97">
        <f t="shared" si="37"/>
        <v>2.5</v>
      </c>
      <c r="BA34" s="79">
        <f t="shared" si="38"/>
        <v>3</v>
      </c>
      <c r="BB34" s="96" t="str">
        <f t="shared" si="39"/>
        <v>Y</v>
      </c>
      <c r="BC34" s="201">
        <v>28</v>
      </c>
      <c r="BD34" s="79">
        <f t="shared" si="40"/>
        <v>0</v>
      </c>
      <c r="BE34" s="96" t="str">
        <f t="shared" si="41"/>
        <v>N</v>
      </c>
      <c r="BF34" s="26" t="e">
        <f>VLOOKUP($B$10:$B$56,#REF!,8,FALSE)</f>
        <v>#REF!</v>
      </c>
      <c r="BG34" s="27">
        <v>19</v>
      </c>
      <c r="BH34" s="27" t="e">
        <f t="shared" si="2"/>
        <v>#REF!</v>
      </c>
      <c r="BI34" s="28" t="e">
        <f>VLOOKUP($B$10:$B$56,#REF!,9,FALSE)</f>
        <v>#REF!</v>
      </c>
      <c r="BJ34" s="10"/>
    </row>
    <row r="35" spans="1:62" s="2" customFormat="1" ht="21" customHeight="1">
      <c r="A35" s="91">
        <v>27</v>
      </c>
      <c r="B35" s="92" t="s">
        <v>51</v>
      </c>
      <c r="C35" s="93" t="s">
        <v>50</v>
      </c>
      <c r="D35" s="94">
        <v>17</v>
      </c>
      <c r="E35" s="78">
        <f t="shared" si="3"/>
        <v>8.5</v>
      </c>
      <c r="F35" s="91">
        <v>4</v>
      </c>
      <c r="G35" s="86">
        <f t="shared" si="4"/>
        <v>2</v>
      </c>
      <c r="H35" s="79">
        <f t="shared" si="5"/>
        <v>3</v>
      </c>
      <c r="I35" s="80" t="str">
        <f t="shared" si="0"/>
        <v>Y</v>
      </c>
      <c r="J35" s="97">
        <v>13</v>
      </c>
      <c r="K35" s="81">
        <f t="shared" si="6"/>
        <v>6.5</v>
      </c>
      <c r="L35" s="79">
        <f t="shared" si="7"/>
        <v>3</v>
      </c>
      <c r="M35" s="96" t="str">
        <f t="shared" si="1"/>
        <v>Y</v>
      </c>
      <c r="N35" s="82">
        <v>5</v>
      </c>
      <c r="O35" s="83">
        <f t="shared" si="8"/>
        <v>2.5</v>
      </c>
      <c r="P35" s="79">
        <f t="shared" si="9"/>
        <v>3</v>
      </c>
      <c r="Q35" s="96" t="str">
        <f t="shared" si="10"/>
        <v>Y</v>
      </c>
      <c r="R35" s="81">
        <f t="shared" si="11"/>
        <v>2.5</v>
      </c>
      <c r="S35" s="79">
        <f t="shared" si="12"/>
        <v>3</v>
      </c>
      <c r="T35" s="96" t="str">
        <f t="shared" si="13"/>
        <v>Y</v>
      </c>
      <c r="U35" s="99">
        <v>18</v>
      </c>
      <c r="V35" s="78">
        <f t="shared" si="14"/>
        <v>9</v>
      </c>
      <c r="W35" s="91">
        <v>10</v>
      </c>
      <c r="X35" s="86">
        <f t="shared" si="15"/>
        <v>5</v>
      </c>
      <c r="Y35" s="76">
        <f t="shared" si="16"/>
        <v>3</v>
      </c>
      <c r="Z35" s="100" t="str">
        <f t="shared" si="17"/>
        <v>Y</v>
      </c>
      <c r="AA35" s="101">
        <v>8</v>
      </c>
      <c r="AB35" s="86">
        <f t="shared" si="18"/>
        <v>4</v>
      </c>
      <c r="AC35" s="79">
        <f t="shared" si="19"/>
        <v>3</v>
      </c>
      <c r="AD35" s="96" t="str">
        <f t="shared" si="20"/>
        <v>Y</v>
      </c>
      <c r="AE35" s="82">
        <v>5</v>
      </c>
      <c r="AF35" s="83">
        <f t="shared" si="21"/>
        <v>2.5</v>
      </c>
      <c r="AG35" s="79">
        <f t="shared" si="22"/>
        <v>3</v>
      </c>
      <c r="AH35" s="96" t="str">
        <f t="shared" si="23"/>
        <v>Y</v>
      </c>
      <c r="AI35" s="97">
        <f t="shared" si="24"/>
        <v>3.35</v>
      </c>
      <c r="AJ35" s="79">
        <f t="shared" si="25"/>
        <v>3</v>
      </c>
      <c r="AK35" s="96" t="str">
        <f t="shared" si="26"/>
        <v>Y</v>
      </c>
      <c r="AL35" s="99">
        <v>26</v>
      </c>
      <c r="AM35" s="78">
        <f t="shared" si="27"/>
        <v>13</v>
      </c>
      <c r="AN35" s="91">
        <v>15</v>
      </c>
      <c r="AO35" s="92">
        <f t="shared" si="28"/>
        <v>7.5</v>
      </c>
      <c r="AP35" s="92">
        <f t="shared" si="29"/>
        <v>3</v>
      </c>
      <c r="AQ35" s="100" t="str">
        <f t="shared" si="30"/>
        <v>Y</v>
      </c>
      <c r="AR35" s="101">
        <v>11</v>
      </c>
      <c r="AS35" s="92">
        <f t="shared" si="31"/>
        <v>5.5</v>
      </c>
      <c r="AT35" s="92">
        <f t="shared" si="32"/>
        <v>3</v>
      </c>
      <c r="AU35" s="100" t="str">
        <f t="shared" si="33"/>
        <v>Y</v>
      </c>
      <c r="AV35" s="84">
        <v>5</v>
      </c>
      <c r="AW35" s="98">
        <f t="shared" si="34"/>
        <v>2.5</v>
      </c>
      <c r="AX35" s="79">
        <f t="shared" si="35"/>
        <v>3</v>
      </c>
      <c r="AY35" s="96" t="str">
        <f t="shared" si="36"/>
        <v>Y</v>
      </c>
      <c r="AZ35" s="97">
        <f t="shared" si="37"/>
        <v>2.5</v>
      </c>
      <c r="BA35" s="79">
        <f t="shared" si="38"/>
        <v>3</v>
      </c>
      <c r="BB35" s="96" t="str">
        <f t="shared" si="39"/>
        <v>Y</v>
      </c>
      <c r="BC35" s="201">
        <v>36</v>
      </c>
      <c r="BD35" s="79">
        <f t="shared" si="40"/>
        <v>2</v>
      </c>
      <c r="BE35" s="96" t="str">
        <f t="shared" si="41"/>
        <v>N</v>
      </c>
      <c r="BF35" s="26" t="e">
        <f>VLOOKUP($B$10:$B$56,#REF!,8,FALSE)</f>
        <v>#REF!</v>
      </c>
      <c r="BG35" s="27">
        <v>21</v>
      </c>
      <c r="BH35" s="27" t="e">
        <f t="shared" si="2"/>
        <v>#REF!</v>
      </c>
      <c r="BI35" s="28" t="e">
        <f>VLOOKUP($B$10:$B$56,#REF!,9,FALSE)</f>
        <v>#REF!</v>
      </c>
      <c r="BJ35" s="10"/>
    </row>
    <row r="36" spans="1:62" s="2" customFormat="1" ht="21" customHeight="1">
      <c r="A36" s="91">
        <v>28</v>
      </c>
      <c r="B36" s="92" t="s">
        <v>53</v>
      </c>
      <c r="C36" s="93" t="s">
        <v>52</v>
      </c>
      <c r="D36" s="94">
        <v>7</v>
      </c>
      <c r="E36" s="78">
        <f t="shared" si="3"/>
        <v>3.5</v>
      </c>
      <c r="F36" s="91">
        <v>7</v>
      </c>
      <c r="G36" s="86">
        <f t="shared" si="4"/>
        <v>3.5</v>
      </c>
      <c r="H36" s="79">
        <f t="shared" si="5"/>
        <v>3</v>
      </c>
      <c r="I36" s="80" t="str">
        <f t="shared" si="0"/>
        <v>Y</v>
      </c>
      <c r="J36" s="97">
        <v>0</v>
      </c>
      <c r="K36" s="81">
        <f t="shared" si="6"/>
        <v>0</v>
      </c>
      <c r="L36" s="79">
        <f t="shared" si="7"/>
        <v>0</v>
      </c>
      <c r="M36" s="96" t="str">
        <f t="shared" si="1"/>
        <v>N</v>
      </c>
      <c r="N36" s="82">
        <v>5</v>
      </c>
      <c r="O36" s="83">
        <f t="shared" si="8"/>
        <v>2.5</v>
      </c>
      <c r="P36" s="79">
        <f t="shared" si="9"/>
        <v>3</v>
      </c>
      <c r="Q36" s="96" t="str">
        <f t="shared" si="10"/>
        <v>Y</v>
      </c>
      <c r="R36" s="81">
        <f t="shared" si="11"/>
        <v>2.5</v>
      </c>
      <c r="S36" s="79">
        <f t="shared" si="12"/>
        <v>3</v>
      </c>
      <c r="T36" s="96" t="str">
        <f t="shared" si="13"/>
        <v>Y</v>
      </c>
      <c r="U36" s="99">
        <v>20</v>
      </c>
      <c r="V36" s="78">
        <f t="shared" si="14"/>
        <v>10</v>
      </c>
      <c r="W36" s="91">
        <v>10</v>
      </c>
      <c r="X36" s="86">
        <f t="shared" si="15"/>
        <v>5</v>
      </c>
      <c r="Y36" s="76">
        <f t="shared" si="16"/>
        <v>3</v>
      </c>
      <c r="Z36" s="100" t="str">
        <f t="shared" si="17"/>
        <v>Y</v>
      </c>
      <c r="AA36" s="101">
        <v>10</v>
      </c>
      <c r="AB36" s="86">
        <f t="shared" si="18"/>
        <v>5</v>
      </c>
      <c r="AC36" s="79">
        <f t="shared" si="19"/>
        <v>3</v>
      </c>
      <c r="AD36" s="96" t="str">
        <f t="shared" si="20"/>
        <v>Y</v>
      </c>
      <c r="AE36" s="82">
        <v>5</v>
      </c>
      <c r="AF36" s="83">
        <f t="shared" si="21"/>
        <v>2.5</v>
      </c>
      <c r="AG36" s="79">
        <f t="shared" si="22"/>
        <v>3</v>
      </c>
      <c r="AH36" s="96" t="str">
        <f t="shared" si="23"/>
        <v>Y</v>
      </c>
      <c r="AI36" s="97">
        <f t="shared" si="24"/>
        <v>3.35</v>
      </c>
      <c r="AJ36" s="79">
        <f t="shared" si="25"/>
        <v>3</v>
      </c>
      <c r="AK36" s="96" t="str">
        <f t="shared" si="26"/>
        <v>Y</v>
      </c>
      <c r="AL36" s="99">
        <v>18</v>
      </c>
      <c r="AM36" s="78">
        <f t="shared" si="27"/>
        <v>9</v>
      </c>
      <c r="AN36" s="91">
        <v>15</v>
      </c>
      <c r="AO36" s="92">
        <f t="shared" si="28"/>
        <v>7.5</v>
      </c>
      <c r="AP36" s="92">
        <f t="shared" si="29"/>
        <v>3</v>
      </c>
      <c r="AQ36" s="100" t="str">
        <f t="shared" si="30"/>
        <v>Y</v>
      </c>
      <c r="AR36" s="101">
        <v>3</v>
      </c>
      <c r="AS36" s="92">
        <f t="shared" si="31"/>
        <v>1.5</v>
      </c>
      <c r="AT36" s="92">
        <f t="shared" si="32"/>
        <v>0</v>
      </c>
      <c r="AU36" s="100" t="str">
        <f t="shared" si="33"/>
        <v>N</v>
      </c>
      <c r="AV36" s="84">
        <v>5</v>
      </c>
      <c r="AW36" s="98">
        <f t="shared" si="34"/>
        <v>2.5</v>
      </c>
      <c r="AX36" s="79">
        <f t="shared" si="35"/>
        <v>3</v>
      </c>
      <c r="AY36" s="96" t="str">
        <f t="shared" si="36"/>
        <v>Y</v>
      </c>
      <c r="AZ36" s="97">
        <f t="shared" si="37"/>
        <v>2.5</v>
      </c>
      <c r="BA36" s="79">
        <f t="shared" si="38"/>
        <v>3</v>
      </c>
      <c r="BB36" s="96" t="str">
        <f t="shared" si="39"/>
        <v>Y</v>
      </c>
      <c r="BC36" s="201">
        <v>29.333333333333332</v>
      </c>
      <c r="BD36" s="79">
        <f t="shared" si="40"/>
        <v>0</v>
      </c>
      <c r="BE36" s="96" t="str">
        <f t="shared" si="41"/>
        <v>N</v>
      </c>
      <c r="BF36" s="26" t="e">
        <f>VLOOKUP($B$10:$B$56,#REF!,8,FALSE)</f>
        <v>#REF!</v>
      </c>
      <c r="BG36" s="27">
        <v>15</v>
      </c>
      <c r="BH36" s="27" t="e">
        <f t="shared" si="2"/>
        <v>#REF!</v>
      </c>
      <c r="BI36" s="28" t="e">
        <f>VLOOKUP($B$10:$B$56,#REF!,9,FALSE)</f>
        <v>#REF!</v>
      </c>
      <c r="BJ36" s="10"/>
    </row>
    <row r="37" spans="1:62" s="2" customFormat="1" ht="21" customHeight="1">
      <c r="A37" s="91">
        <v>29</v>
      </c>
      <c r="B37" s="92" t="s">
        <v>55</v>
      </c>
      <c r="C37" s="93" t="s">
        <v>54</v>
      </c>
      <c r="D37" s="94">
        <v>27</v>
      </c>
      <c r="E37" s="78">
        <f t="shared" si="3"/>
        <v>13.5</v>
      </c>
      <c r="F37" s="91">
        <v>9</v>
      </c>
      <c r="G37" s="86">
        <f t="shared" si="4"/>
        <v>4.5</v>
      </c>
      <c r="H37" s="79">
        <f t="shared" si="5"/>
        <v>3</v>
      </c>
      <c r="I37" s="80" t="str">
        <f t="shared" si="0"/>
        <v>Y</v>
      </c>
      <c r="J37" s="97">
        <v>18</v>
      </c>
      <c r="K37" s="81">
        <f t="shared" si="6"/>
        <v>9</v>
      </c>
      <c r="L37" s="79">
        <f t="shared" si="7"/>
        <v>3</v>
      </c>
      <c r="M37" s="96" t="str">
        <f t="shared" si="1"/>
        <v>Y</v>
      </c>
      <c r="N37" s="82">
        <v>5</v>
      </c>
      <c r="O37" s="83">
        <f t="shared" si="8"/>
        <v>2.5</v>
      </c>
      <c r="P37" s="79">
        <f t="shared" si="9"/>
        <v>3</v>
      </c>
      <c r="Q37" s="96" t="str">
        <f t="shared" si="10"/>
        <v>Y</v>
      </c>
      <c r="R37" s="81">
        <f t="shared" si="11"/>
        <v>2.5</v>
      </c>
      <c r="S37" s="79">
        <f t="shared" si="12"/>
        <v>3</v>
      </c>
      <c r="T37" s="96" t="str">
        <f t="shared" si="13"/>
        <v>Y</v>
      </c>
      <c r="U37" s="99">
        <v>24</v>
      </c>
      <c r="V37" s="78">
        <f t="shared" si="14"/>
        <v>12</v>
      </c>
      <c r="W37" s="91">
        <v>10</v>
      </c>
      <c r="X37" s="86">
        <f t="shared" si="15"/>
        <v>5</v>
      </c>
      <c r="Y37" s="76">
        <f t="shared" si="16"/>
        <v>3</v>
      </c>
      <c r="Z37" s="100" t="str">
        <f t="shared" si="17"/>
        <v>Y</v>
      </c>
      <c r="AA37" s="101">
        <v>14</v>
      </c>
      <c r="AB37" s="86">
        <f t="shared" si="18"/>
        <v>7</v>
      </c>
      <c r="AC37" s="79">
        <f t="shared" si="19"/>
        <v>3</v>
      </c>
      <c r="AD37" s="96" t="str">
        <f t="shared" si="20"/>
        <v>Y</v>
      </c>
      <c r="AE37" s="82">
        <v>5</v>
      </c>
      <c r="AF37" s="83">
        <f t="shared" si="21"/>
        <v>2.5</v>
      </c>
      <c r="AG37" s="79">
        <f t="shared" si="22"/>
        <v>3</v>
      </c>
      <c r="AH37" s="96" t="str">
        <f t="shared" si="23"/>
        <v>Y</v>
      </c>
      <c r="AI37" s="97">
        <f t="shared" si="24"/>
        <v>3.35</v>
      </c>
      <c r="AJ37" s="79">
        <f t="shared" si="25"/>
        <v>3</v>
      </c>
      <c r="AK37" s="96" t="str">
        <f t="shared" si="26"/>
        <v>Y</v>
      </c>
      <c r="AL37" s="99">
        <v>26</v>
      </c>
      <c r="AM37" s="78">
        <f t="shared" si="27"/>
        <v>13</v>
      </c>
      <c r="AN37" s="91">
        <v>15</v>
      </c>
      <c r="AO37" s="92">
        <f t="shared" si="28"/>
        <v>7.5</v>
      </c>
      <c r="AP37" s="92">
        <f t="shared" si="29"/>
        <v>3</v>
      </c>
      <c r="AQ37" s="100" t="str">
        <f t="shared" si="30"/>
        <v>Y</v>
      </c>
      <c r="AR37" s="101">
        <v>11</v>
      </c>
      <c r="AS37" s="92">
        <f t="shared" si="31"/>
        <v>5.5</v>
      </c>
      <c r="AT37" s="92">
        <f t="shared" si="32"/>
        <v>3</v>
      </c>
      <c r="AU37" s="100" t="str">
        <f t="shared" si="33"/>
        <v>Y</v>
      </c>
      <c r="AV37" s="84">
        <v>5</v>
      </c>
      <c r="AW37" s="98">
        <f t="shared" si="34"/>
        <v>2.5</v>
      </c>
      <c r="AX37" s="79">
        <f t="shared" si="35"/>
        <v>3</v>
      </c>
      <c r="AY37" s="96" t="str">
        <f t="shared" si="36"/>
        <v>Y</v>
      </c>
      <c r="AZ37" s="97">
        <f t="shared" si="37"/>
        <v>2.5</v>
      </c>
      <c r="BA37" s="79">
        <f t="shared" si="38"/>
        <v>3</v>
      </c>
      <c r="BB37" s="96" t="str">
        <f t="shared" si="39"/>
        <v>Y</v>
      </c>
      <c r="BC37" s="201">
        <v>45.333333333333336</v>
      </c>
      <c r="BD37" s="79">
        <f t="shared" si="40"/>
        <v>3</v>
      </c>
      <c r="BE37" s="96" t="str">
        <f t="shared" si="41"/>
        <v>Y</v>
      </c>
      <c r="BF37" s="26" t="e">
        <f>VLOOKUP($B$10:$B$56,#REF!,8,FALSE)</f>
        <v>#REF!</v>
      </c>
      <c r="BG37" s="27">
        <v>26</v>
      </c>
      <c r="BH37" s="27" t="e">
        <f t="shared" si="2"/>
        <v>#REF!</v>
      </c>
      <c r="BI37" s="28" t="e">
        <f>VLOOKUP($B$10:$B$56,#REF!,9,FALSE)</f>
        <v>#REF!</v>
      </c>
      <c r="BJ37" s="10"/>
    </row>
    <row r="38" spans="1:62" s="2" customFormat="1" ht="21" customHeight="1">
      <c r="A38" s="91">
        <v>30</v>
      </c>
      <c r="B38" s="92" t="s">
        <v>57</v>
      </c>
      <c r="C38" s="93" t="s">
        <v>56</v>
      </c>
      <c r="D38" s="94">
        <v>30</v>
      </c>
      <c r="E38" s="78">
        <f t="shared" si="3"/>
        <v>15</v>
      </c>
      <c r="F38" s="91">
        <v>10</v>
      </c>
      <c r="G38" s="86">
        <f t="shared" si="4"/>
        <v>5</v>
      </c>
      <c r="H38" s="79">
        <f t="shared" si="5"/>
        <v>3</v>
      </c>
      <c r="I38" s="80" t="str">
        <f t="shared" si="0"/>
        <v>Y</v>
      </c>
      <c r="J38" s="97">
        <v>20</v>
      </c>
      <c r="K38" s="81">
        <f t="shared" si="6"/>
        <v>10</v>
      </c>
      <c r="L38" s="79">
        <f t="shared" si="7"/>
        <v>3</v>
      </c>
      <c r="M38" s="96" t="str">
        <f t="shared" si="1"/>
        <v>Y</v>
      </c>
      <c r="N38" s="82">
        <v>5</v>
      </c>
      <c r="O38" s="83">
        <f t="shared" si="8"/>
        <v>2.5</v>
      </c>
      <c r="P38" s="79">
        <f t="shared" si="9"/>
        <v>3</v>
      </c>
      <c r="Q38" s="96" t="str">
        <f t="shared" si="10"/>
        <v>Y</v>
      </c>
      <c r="R38" s="81">
        <f t="shared" si="11"/>
        <v>2.5</v>
      </c>
      <c r="S38" s="79">
        <f t="shared" si="12"/>
        <v>3</v>
      </c>
      <c r="T38" s="96" t="str">
        <f t="shared" si="13"/>
        <v>Y</v>
      </c>
      <c r="U38" s="99">
        <v>28</v>
      </c>
      <c r="V38" s="78">
        <f t="shared" si="14"/>
        <v>14</v>
      </c>
      <c r="W38" s="91">
        <v>10</v>
      </c>
      <c r="X38" s="86">
        <f t="shared" si="15"/>
        <v>5</v>
      </c>
      <c r="Y38" s="76">
        <f t="shared" si="16"/>
        <v>3</v>
      </c>
      <c r="Z38" s="100" t="str">
        <f t="shared" si="17"/>
        <v>Y</v>
      </c>
      <c r="AA38" s="101">
        <v>18</v>
      </c>
      <c r="AB38" s="86">
        <f t="shared" si="18"/>
        <v>9</v>
      </c>
      <c r="AC38" s="79">
        <f t="shared" si="19"/>
        <v>3</v>
      </c>
      <c r="AD38" s="96" t="str">
        <f t="shared" si="20"/>
        <v>Y</v>
      </c>
      <c r="AE38" s="82">
        <v>5</v>
      </c>
      <c r="AF38" s="83">
        <f t="shared" si="21"/>
        <v>2.5</v>
      </c>
      <c r="AG38" s="79">
        <f t="shared" si="22"/>
        <v>3</v>
      </c>
      <c r="AH38" s="96" t="str">
        <f t="shared" si="23"/>
        <v>Y</v>
      </c>
      <c r="AI38" s="97">
        <f t="shared" si="24"/>
        <v>3.35</v>
      </c>
      <c r="AJ38" s="79">
        <f t="shared" si="25"/>
        <v>3</v>
      </c>
      <c r="AK38" s="96" t="str">
        <f t="shared" si="26"/>
        <v>Y</v>
      </c>
      <c r="AL38" s="99">
        <v>30</v>
      </c>
      <c r="AM38" s="78">
        <f t="shared" si="27"/>
        <v>15</v>
      </c>
      <c r="AN38" s="91">
        <v>15</v>
      </c>
      <c r="AO38" s="92">
        <f t="shared" si="28"/>
        <v>7.5</v>
      </c>
      <c r="AP38" s="92">
        <f t="shared" si="29"/>
        <v>3</v>
      </c>
      <c r="AQ38" s="100" t="str">
        <f t="shared" si="30"/>
        <v>Y</v>
      </c>
      <c r="AR38" s="101">
        <v>15</v>
      </c>
      <c r="AS38" s="92">
        <f t="shared" si="31"/>
        <v>7.5</v>
      </c>
      <c r="AT38" s="92">
        <f t="shared" si="32"/>
        <v>3</v>
      </c>
      <c r="AU38" s="100" t="str">
        <f t="shared" si="33"/>
        <v>Y</v>
      </c>
      <c r="AV38" s="84">
        <v>5</v>
      </c>
      <c r="AW38" s="98">
        <f t="shared" si="34"/>
        <v>2.5</v>
      </c>
      <c r="AX38" s="79">
        <f t="shared" si="35"/>
        <v>3</v>
      </c>
      <c r="AY38" s="96" t="str">
        <f t="shared" si="36"/>
        <v>Y</v>
      </c>
      <c r="AZ38" s="97">
        <f t="shared" si="37"/>
        <v>2.5</v>
      </c>
      <c r="BA38" s="79">
        <f t="shared" si="38"/>
        <v>3</v>
      </c>
      <c r="BB38" s="96" t="str">
        <f t="shared" si="39"/>
        <v>Y</v>
      </c>
      <c r="BC38" s="201">
        <v>49.333333333333336</v>
      </c>
      <c r="BD38" s="79">
        <f t="shared" si="40"/>
        <v>3</v>
      </c>
      <c r="BE38" s="96" t="str">
        <f t="shared" si="41"/>
        <v>Y</v>
      </c>
      <c r="BF38" s="26" t="e">
        <f>VLOOKUP($B$10:$B$56,#REF!,8,FALSE)</f>
        <v>#REF!</v>
      </c>
      <c r="BG38" s="27">
        <v>30</v>
      </c>
      <c r="BH38" s="27" t="e">
        <f t="shared" si="2"/>
        <v>#REF!</v>
      </c>
      <c r="BI38" s="28" t="e">
        <f>VLOOKUP($B$10:$B$56,#REF!,9,FALSE)</f>
        <v>#REF!</v>
      </c>
      <c r="BJ38" s="10"/>
    </row>
    <row r="39" spans="1:62" s="2" customFormat="1" ht="21" customHeight="1">
      <c r="A39" s="91">
        <v>31</v>
      </c>
      <c r="B39" s="92" t="s">
        <v>59</v>
      </c>
      <c r="C39" s="93" t="s">
        <v>58</v>
      </c>
      <c r="D39" s="94">
        <v>3</v>
      </c>
      <c r="E39" s="78">
        <f t="shared" si="3"/>
        <v>1.5</v>
      </c>
      <c r="F39" s="91">
        <v>3</v>
      </c>
      <c r="G39" s="86">
        <f t="shared" si="4"/>
        <v>1.5</v>
      </c>
      <c r="H39" s="79">
        <f t="shared" si="5"/>
        <v>1</v>
      </c>
      <c r="I39" s="80" t="str">
        <f t="shared" si="0"/>
        <v>N</v>
      </c>
      <c r="J39" s="97">
        <v>0</v>
      </c>
      <c r="K39" s="81">
        <f t="shared" si="6"/>
        <v>0</v>
      </c>
      <c r="L39" s="79">
        <f t="shared" si="7"/>
        <v>0</v>
      </c>
      <c r="M39" s="96" t="str">
        <f t="shared" si="1"/>
        <v>N</v>
      </c>
      <c r="N39" s="82">
        <v>5</v>
      </c>
      <c r="O39" s="83">
        <f t="shared" si="8"/>
        <v>2.5</v>
      </c>
      <c r="P39" s="79">
        <f t="shared" si="9"/>
        <v>3</v>
      </c>
      <c r="Q39" s="96" t="str">
        <f t="shared" si="10"/>
        <v>Y</v>
      </c>
      <c r="R39" s="81">
        <f t="shared" si="11"/>
        <v>2.5</v>
      </c>
      <c r="S39" s="79">
        <f t="shared" si="12"/>
        <v>3</v>
      </c>
      <c r="T39" s="96" t="str">
        <f t="shared" si="13"/>
        <v>Y</v>
      </c>
      <c r="U39" s="99">
        <v>3</v>
      </c>
      <c r="V39" s="78">
        <f t="shared" si="14"/>
        <v>1.5</v>
      </c>
      <c r="W39" s="91">
        <v>0</v>
      </c>
      <c r="X39" s="86">
        <f t="shared" si="15"/>
        <v>0</v>
      </c>
      <c r="Y39" s="76">
        <f t="shared" si="16"/>
        <v>0</v>
      </c>
      <c r="Z39" s="100" t="str">
        <f t="shared" si="17"/>
        <v>N</v>
      </c>
      <c r="AA39" s="101">
        <v>3</v>
      </c>
      <c r="AB39" s="86">
        <f t="shared" si="18"/>
        <v>1.5</v>
      </c>
      <c r="AC39" s="79">
        <f t="shared" si="19"/>
        <v>1</v>
      </c>
      <c r="AD39" s="96" t="str">
        <f t="shared" si="20"/>
        <v>N</v>
      </c>
      <c r="AE39" s="82">
        <v>5</v>
      </c>
      <c r="AF39" s="83">
        <f t="shared" si="21"/>
        <v>2.5</v>
      </c>
      <c r="AG39" s="79">
        <f t="shared" si="22"/>
        <v>3</v>
      </c>
      <c r="AH39" s="96" t="str">
        <f t="shared" si="23"/>
        <v>Y</v>
      </c>
      <c r="AI39" s="97">
        <f t="shared" si="24"/>
        <v>3.35</v>
      </c>
      <c r="AJ39" s="79">
        <f t="shared" si="25"/>
        <v>3</v>
      </c>
      <c r="AK39" s="96" t="str">
        <f t="shared" si="26"/>
        <v>Y</v>
      </c>
      <c r="AL39" s="99">
        <v>13</v>
      </c>
      <c r="AM39" s="78">
        <f t="shared" si="27"/>
        <v>6.5</v>
      </c>
      <c r="AN39" s="91">
        <v>2</v>
      </c>
      <c r="AO39" s="92">
        <f t="shared" si="28"/>
        <v>1</v>
      </c>
      <c r="AP39" s="92">
        <f t="shared" si="29"/>
        <v>0</v>
      </c>
      <c r="AQ39" s="100" t="str">
        <f t="shared" si="30"/>
        <v>N</v>
      </c>
      <c r="AR39" s="101">
        <v>11</v>
      </c>
      <c r="AS39" s="92">
        <f t="shared" si="31"/>
        <v>5.5</v>
      </c>
      <c r="AT39" s="92">
        <f t="shared" si="32"/>
        <v>3</v>
      </c>
      <c r="AU39" s="100" t="str">
        <f t="shared" si="33"/>
        <v>Y</v>
      </c>
      <c r="AV39" s="84">
        <v>5</v>
      </c>
      <c r="AW39" s="98">
        <f t="shared" si="34"/>
        <v>2.5</v>
      </c>
      <c r="AX39" s="79">
        <f t="shared" si="35"/>
        <v>3</v>
      </c>
      <c r="AY39" s="96" t="str">
        <f t="shared" si="36"/>
        <v>Y</v>
      </c>
      <c r="AZ39" s="97">
        <f t="shared" si="37"/>
        <v>2.5</v>
      </c>
      <c r="BA39" s="79">
        <f t="shared" si="38"/>
        <v>3</v>
      </c>
      <c r="BB39" s="96" t="str">
        <f t="shared" si="39"/>
        <v>Y</v>
      </c>
      <c r="BC39" s="201">
        <v>21.333333333333332</v>
      </c>
      <c r="BD39" s="79">
        <f t="shared" si="40"/>
        <v>0</v>
      </c>
      <c r="BE39" s="96" t="str">
        <f t="shared" si="41"/>
        <v>N</v>
      </c>
      <c r="BF39" s="26" t="e">
        <f>VLOOKUP($B$10:$B$56,#REF!,8,FALSE)</f>
        <v>#REF!</v>
      </c>
      <c r="BG39" s="27">
        <v>9</v>
      </c>
      <c r="BH39" s="27" t="e">
        <f t="shared" si="2"/>
        <v>#REF!</v>
      </c>
      <c r="BI39" s="28" t="e">
        <f>VLOOKUP($B$10:$B$56,#REF!,9,FALSE)</f>
        <v>#REF!</v>
      </c>
      <c r="BJ39" s="10"/>
    </row>
    <row r="40" spans="1:62" s="2" customFormat="1" ht="21" customHeight="1">
      <c r="A40" s="91">
        <v>32</v>
      </c>
      <c r="B40" s="92" t="s">
        <v>61</v>
      </c>
      <c r="C40" s="93" t="s">
        <v>60</v>
      </c>
      <c r="D40" s="94">
        <v>30</v>
      </c>
      <c r="E40" s="78">
        <f t="shared" si="3"/>
        <v>15</v>
      </c>
      <c r="F40" s="91">
        <v>10</v>
      </c>
      <c r="G40" s="86">
        <f t="shared" si="4"/>
        <v>5</v>
      </c>
      <c r="H40" s="79">
        <f t="shared" si="5"/>
        <v>3</v>
      </c>
      <c r="I40" s="80" t="str">
        <f t="shared" si="0"/>
        <v>Y</v>
      </c>
      <c r="J40" s="97">
        <v>20</v>
      </c>
      <c r="K40" s="81">
        <f t="shared" si="6"/>
        <v>10</v>
      </c>
      <c r="L40" s="79">
        <f t="shared" si="7"/>
        <v>3</v>
      </c>
      <c r="M40" s="96" t="str">
        <f t="shared" si="1"/>
        <v>Y</v>
      </c>
      <c r="N40" s="82">
        <v>5</v>
      </c>
      <c r="O40" s="83">
        <f t="shared" si="8"/>
        <v>2.5</v>
      </c>
      <c r="P40" s="79">
        <f t="shared" si="9"/>
        <v>3</v>
      </c>
      <c r="Q40" s="96" t="str">
        <f t="shared" si="10"/>
        <v>Y</v>
      </c>
      <c r="R40" s="81">
        <f t="shared" si="11"/>
        <v>2.5</v>
      </c>
      <c r="S40" s="79">
        <f t="shared" si="12"/>
        <v>3</v>
      </c>
      <c r="T40" s="96" t="str">
        <f t="shared" si="13"/>
        <v>Y</v>
      </c>
      <c r="U40" s="99">
        <v>23</v>
      </c>
      <c r="V40" s="78">
        <f t="shared" si="14"/>
        <v>11.5</v>
      </c>
      <c r="W40" s="91">
        <v>10</v>
      </c>
      <c r="X40" s="86">
        <f t="shared" si="15"/>
        <v>5</v>
      </c>
      <c r="Y40" s="76">
        <f t="shared" si="16"/>
        <v>3</v>
      </c>
      <c r="Z40" s="100" t="str">
        <f t="shared" si="17"/>
        <v>Y</v>
      </c>
      <c r="AA40" s="101">
        <v>13</v>
      </c>
      <c r="AB40" s="86">
        <f t="shared" si="18"/>
        <v>6.5</v>
      </c>
      <c r="AC40" s="79">
        <f t="shared" si="19"/>
        <v>3</v>
      </c>
      <c r="AD40" s="96" t="str">
        <f t="shared" si="20"/>
        <v>Y</v>
      </c>
      <c r="AE40" s="82">
        <v>5</v>
      </c>
      <c r="AF40" s="83">
        <f t="shared" si="21"/>
        <v>2.5</v>
      </c>
      <c r="AG40" s="79">
        <f t="shared" si="22"/>
        <v>3</v>
      </c>
      <c r="AH40" s="96" t="str">
        <f t="shared" si="23"/>
        <v>Y</v>
      </c>
      <c r="AI40" s="97">
        <f t="shared" si="24"/>
        <v>3.35</v>
      </c>
      <c r="AJ40" s="79">
        <f t="shared" si="25"/>
        <v>3</v>
      </c>
      <c r="AK40" s="96" t="str">
        <f t="shared" si="26"/>
        <v>Y</v>
      </c>
      <c r="AL40" s="99">
        <v>24</v>
      </c>
      <c r="AM40" s="78">
        <f t="shared" si="27"/>
        <v>12</v>
      </c>
      <c r="AN40" s="91">
        <v>15</v>
      </c>
      <c r="AO40" s="92">
        <f t="shared" si="28"/>
        <v>7.5</v>
      </c>
      <c r="AP40" s="92">
        <f t="shared" si="29"/>
        <v>3</v>
      </c>
      <c r="AQ40" s="100" t="str">
        <f t="shared" si="30"/>
        <v>Y</v>
      </c>
      <c r="AR40" s="101">
        <v>9</v>
      </c>
      <c r="AS40" s="92">
        <f t="shared" si="31"/>
        <v>4.5</v>
      </c>
      <c r="AT40" s="92">
        <f t="shared" si="32"/>
        <v>3</v>
      </c>
      <c r="AU40" s="100" t="str">
        <f t="shared" si="33"/>
        <v>Y</v>
      </c>
      <c r="AV40" s="84">
        <v>5</v>
      </c>
      <c r="AW40" s="98">
        <f t="shared" si="34"/>
        <v>2.5</v>
      </c>
      <c r="AX40" s="79">
        <f t="shared" si="35"/>
        <v>3</v>
      </c>
      <c r="AY40" s="96" t="str">
        <f t="shared" si="36"/>
        <v>Y</v>
      </c>
      <c r="AZ40" s="97">
        <f t="shared" si="37"/>
        <v>2.5</v>
      </c>
      <c r="BA40" s="79">
        <f t="shared" si="38"/>
        <v>3</v>
      </c>
      <c r="BB40" s="96" t="str">
        <f t="shared" si="39"/>
        <v>Y</v>
      </c>
      <c r="BC40" s="201">
        <v>42.666666666666664</v>
      </c>
      <c r="BD40" s="79">
        <f t="shared" si="40"/>
        <v>3</v>
      </c>
      <c r="BE40" s="96" t="str">
        <f t="shared" si="41"/>
        <v>Y</v>
      </c>
      <c r="BF40" s="26" t="e">
        <f>VLOOKUP($B$10:$B$56,#REF!,8,FALSE)</f>
        <v>#REF!</v>
      </c>
      <c r="BG40" s="27">
        <v>26</v>
      </c>
      <c r="BH40" s="27" t="e">
        <f t="shared" si="2"/>
        <v>#REF!</v>
      </c>
      <c r="BI40" s="28" t="e">
        <f>VLOOKUP($B$10:$B$56,#REF!,9,FALSE)</f>
        <v>#REF!</v>
      </c>
      <c r="BJ40" s="10"/>
    </row>
    <row r="41" spans="1:62" s="2" customFormat="1" ht="21" customHeight="1">
      <c r="A41" s="91">
        <v>33</v>
      </c>
      <c r="B41" s="92" t="s">
        <v>63</v>
      </c>
      <c r="C41" s="93" t="s">
        <v>62</v>
      </c>
      <c r="D41" s="94">
        <v>3</v>
      </c>
      <c r="E41" s="78">
        <f t="shared" si="3"/>
        <v>1.5</v>
      </c>
      <c r="F41" s="91">
        <v>3</v>
      </c>
      <c r="G41" s="86">
        <f t="shared" si="4"/>
        <v>1.5</v>
      </c>
      <c r="H41" s="79">
        <f t="shared" si="5"/>
        <v>1</v>
      </c>
      <c r="I41" s="80" t="str">
        <f t="shared" si="0"/>
        <v>N</v>
      </c>
      <c r="J41" s="97">
        <v>0</v>
      </c>
      <c r="K41" s="81">
        <f t="shared" si="6"/>
        <v>0</v>
      </c>
      <c r="L41" s="79">
        <f t="shared" si="7"/>
        <v>0</v>
      </c>
      <c r="M41" s="96" t="str">
        <f t="shared" si="1"/>
        <v>N</v>
      </c>
      <c r="N41" s="82">
        <v>5</v>
      </c>
      <c r="O41" s="83">
        <f t="shared" si="8"/>
        <v>2.5</v>
      </c>
      <c r="P41" s="79">
        <f t="shared" si="9"/>
        <v>3</v>
      </c>
      <c r="Q41" s="96" t="str">
        <f t="shared" si="10"/>
        <v>Y</v>
      </c>
      <c r="R41" s="81">
        <f t="shared" si="11"/>
        <v>2.5</v>
      </c>
      <c r="S41" s="79">
        <f t="shared" si="12"/>
        <v>3</v>
      </c>
      <c r="T41" s="96" t="str">
        <f t="shared" si="13"/>
        <v>Y</v>
      </c>
      <c r="U41" s="99">
        <v>2</v>
      </c>
      <c r="V41" s="78">
        <f t="shared" si="14"/>
        <v>1</v>
      </c>
      <c r="W41" s="91">
        <v>0</v>
      </c>
      <c r="X41" s="86">
        <f t="shared" si="15"/>
        <v>0</v>
      </c>
      <c r="Y41" s="76">
        <f t="shared" si="16"/>
        <v>0</v>
      </c>
      <c r="Z41" s="100" t="str">
        <f t="shared" si="17"/>
        <v>N</v>
      </c>
      <c r="AA41" s="101">
        <v>2</v>
      </c>
      <c r="AB41" s="86">
        <f t="shared" si="18"/>
        <v>1</v>
      </c>
      <c r="AC41" s="79">
        <f t="shared" si="19"/>
        <v>0</v>
      </c>
      <c r="AD41" s="96" t="str">
        <f t="shared" si="20"/>
        <v>N</v>
      </c>
      <c r="AE41" s="82">
        <v>5</v>
      </c>
      <c r="AF41" s="83">
        <f t="shared" si="21"/>
        <v>2.5</v>
      </c>
      <c r="AG41" s="79">
        <f t="shared" si="22"/>
        <v>3</v>
      </c>
      <c r="AH41" s="96" t="str">
        <f t="shared" si="23"/>
        <v>Y</v>
      </c>
      <c r="AI41" s="97">
        <f t="shared" si="24"/>
        <v>3.35</v>
      </c>
      <c r="AJ41" s="79">
        <f t="shared" si="25"/>
        <v>3</v>
      </c>
      <c r="AK41" s="96" t="str">
        <f t="shared" si="26"/>
        <v>Y</v>
      </c>
      <c r="AL41" s="99">
        <v>5</v>
      </c>
      <c r="AM41" s="78">
        <f t="shared" si="27"/>
        <v>2.5</v>
      </c>
      <c r="AN41" s="91">
        <v>5</v>
      </c>
      <c r="AO41" s="92">
        <f t="shared" si="28"/>
        <v>2.5</v>
      </c>
      <c r="AP41" s="92">
        <f t="shared" si="29"/>
        <v>3</v>
      </c>
      <c r="AQ41" s="100" t="str">
        <f t="shared" si="30"/>
        <v>Y</v>
      </c>
      <c r="AR41" s="101">
        <v>0</v>
      </c>
      <c r="AS41" s="92">
        <f t="shared" si="31"/>
        <v>0</v>
      </c>
      <c r="AT41" s="92">
        <f t="shared" si="32"/>
        <v>0</v>
      </c>
      <c r="AU41" s="100" t="str">
        <f t="shared" si="33"/>
        <v>N</v>
      </c>
      <c r="AV41" s="84">
        <v>5</v>
      </c>
      <c r="AW41" s="98">
        <f t="shared" si="34"/>
        <v>2.5</v>
      </c>
      <c r="AX41" s="79">
        <f t="shared" si="35"/>
        <v>3</v>
      </c>
      <c r="AY41" s="96" t="str">
        <f t="shared" si="36"/>
        <v>Y</v>
      </c>
      <c r="AZ41" s="97">
        <f t="shared" si="37"/>
        <v>2.5</v>
      </c>
      <c r="BA41" s="79">
        <f t="shared" si="38"/>
        <v>3</v>
      </c>
      <c r="BB41" s="96" t="str">
        <f t="shared" si="39"/>
        <v>Y</v>
      </c>
      <c r="BC41" s="201">
        <v>4</v>
      </c>
      <c r="BD41" s="79">
        <f t="shared" si="40"/>
        <v>0</v>
      </c>
      <c r="BE41" s="96" t="str">
        <f t="shared" si="41"/>
        <v>N</v>
      </c>
      <c r="BF41" s="26" t="e">
        <f>VLOOKUP($B$10:$B$56,#REF!,8,FALSE)</f>
        <v>#REF!</v>
      </c>
      <c r="BG41" s="27">
        <v>11</v>
      </c>
      <c r="BH41" s="27" t="e">
        <f t="shared" si="2"/>
        <v>#REF!</v>
      </c>
      <c r="BI41" s="28" t="e">
        <f>VLOOKUP($B$10:$B$56,#REF!,9,FALSE)</f>
        <v>#REF!</v>
      </c>
      <c r="BJ41" s="10"/>
    </row>
    <row r="42" spans="1:62" s="2" customFormat="1" ht="21" customHeight="1">
      <c r="A42" s="91">
        <v>34</v>
      </c>
      <c r="B42" s="92" t="s">
        <v>65</v>
      </c>
      <c r="C42" s="93" t="s">
        <v>64</v>
      </c>
      <c r="D42" s="94">
        <v>8</v>
      </c>
      <c r="E42" s="78">
        <f t="shared" si="3"/>
        <v>4</v>
      </c>
      <c r="F42" s="91">
        <v>5</v>
      </c>
      <c r="G42" s="86">
        <f t="shared" si="4"/>
        <v>2.5</v>
      </c>
      <c r="H42" s="79">
        <f t="shared" si="5"/>
        <v>3</v>
      </c>
      <c r="I42" s="80" t="str">
        <f t="shared" si="0"/>
        <v>Y</v>
      </c>
      <c r="J42" s="97">
        <v>3</v>
      </c>
      <c r="K42" s="81">
        <f t="shared" si="6"/>
        <v>1.5</v>
      </c>
      <c r="L42" s="79">
        <f t="shared" si="7"/>
        <v>1</v>
      </c>
      <c r="M42" s="96" t="str">
        <f t="shared" si="1"/>
        <v>N</v>
      </c>
      <c r="N42" s="82">
        <v>5</v>
      </c>
      <c r="O42" s="83">
        <f t="shared" si="8"/>
        <v>2.5</v>
      </c>
      <c r="P42" s="79">
        <f t="shared" si="9"/>
        <v>3</v>
      </c>
      <c r="Q42" s="96" t="str">
        <f t="shared" si="10"/>
        <v>Y</v>
      </c>
      <c r="R42" s="81">
        <f t="shared" si="11"/>
        <v>2.5</v>
      </c>
      <c r="S42" s="79">
        <f t="shared" si="12"/>
        <v>3</v>
      </c>
      <c r="T42" s="96" t="str">
        <f t="shared" si="13"/>
        <v>Y</v>
      </c>
      <c r="U42" s="99">
        <v>2</v>
      </c>
      <c r="V42" s="78">
        <f t="shared" si="14"/>
        <v>1</v>
      </c>
      <c r="W42" s="91">
        <v>0</v>
      </c>
      <c r="X42" s="86">
        <f t="shared" si="15"/>
        <v>0</v>
      </c>
      <c r="Y42" s="76">
        <f t="shared" si="16"/>
        <v>0</v>
      </c>
      <c r="Z42" s="100" t="str">
        <f t="shared" si="17"/>
        <v>N</v>
      </c>
      <c r="AA42" s="101">
        <v>2</v>
      </c>
      <c r="AB42" s="86">
        <f t="shared" si="18"/>
        <v>1</v>
      </c>
      <c r="AC42" s="79">
        <f t="shared" si="19"/>
        <v>0</v>
      </c>
      <c r="AD42" s="96" t="str">
        <f t="shared" si="20"/>
        <v>N</v>
      </c>
      <c r="AE42" s="82">
        <v>5</v>
      </c>
      <c r="AF42" s="83">
        <f t="shared" si="21"/>
        <v>2.5</v>
      </c>
      <c r="AG42" s="79">
        <f t="shared" si="22"/>
        <v>3</v>
      </c>
      <c r="AH42" s="96" t="str">
        <f t="shared" si="23"/>
        <v>Y</v>
      </c>
      <c r="AI42" s="97">
        <f aca="true" t="shared" si="42" ref="AI42:AI73">AE42*0.67</f>
        <v>3.35</v>
      </c>
      <c r="AJ42" s="79">
        <f t="shared" si="25"/>
        <v>3</v>
      </c>
      <c r="AK42" s="96" t="str">
        <f t="shared" si="26"/>
        <v>Y</v>
      </c>
      <c r="AL42" s="99">
        <v>29</v>
      </c>
      <c r="AM42" s="78">
        <f t="shared" si="27"/>
        <v>14.5</v>
      </c>
      <c r="AN42" s="91">
        <v>14</v>
      </c>
      <c r="AO42" s="92">
        <f t="shared" si="28"/>
        <v>7</v>
      </c>
      <c r="AP42" s="92">
        <f t="shared" si="29"/>
        <v>3</v>
      </c>
      <c r="AQ42" s="100" t="str">
        <f t="shared" si="30"/>
        <v>Y</v>
      </c>
      <c r="AR42" s="101">
        <v>15</v>
      </c>
      <c r="AS42" s="92">
        <f t="shared" si="31"/>
        <v>7.5</v>
      </c>
      <c r="AT42" s="92">
        <f t="shared" si="32"/>
        <v>3</v>
      </c>
      <c r="AU42" s="100" t="str">
        <f t="shared" si="33"/>
        <v>Y</v>
      </c>
      <c r="AV42" s="84">
        <v>5</v>
      </c>
      <c r="AW42" s="98">
        <f t="shared" si="34"/>
        <v>2.5</v>
      </c>
      <c r="AX42" s="79">
        <f t="shared" si="35"/>
        <v>3</v>
      </c>
      <c r="AY42" s="96" t="str">
        <f t="shared" si="36"/>
        <v>Y</v>
      </c>
      <c r="AZ42" s="97">
        <f t="shared" si="37"/>
        <v>2.5</v>
      </c>
      <c r="BA42" s="79">
        <f t="shared" si="38"/>
        <v>3</v>
      </c>
      <c r="BB42" s="96" t="str">
        <f t="shared" si="39"/>
        <v>Y</v>
      </c>
      <c r="BC42" s="201">
        <v>34.666666666666664</v>
      </c>
      <c r="BD42" s="79">
        <f t="shared" si="40"/>
        <v>1</v>
      </c>
      <c r="BE42" s="96" t="str">
        <f t="shared" si="41"/>
        <v>N</v>
      </c>
      <c r="BF42" s="26" t="e">
        <f>VLOOKUP($B$10:$B$56,#REF!,8,FALSE)</f>
        <v>#REF!</v>
      </c>
      <c r="BG42" s="27">
        <v>13</v>
      </c>
      <c r="BH42" s="27" t="e">
        <f t="shared" si="2"/>
        <v>#REF!</v>
      </c>
      <c r="BI42" s="28" t="e">
        <f>VLOOKUP($B$10:$B$56,#REF!,9,FALSE)</f>
        <v>#REF!</v>
      </c>
      <c r="BJ42" s="10"/>
    </row>
    <row r="43" spans="1:62" s="2" customFormat="1" ht="21" customHeight="1">
      <c r="A43" s="91">
        <v>35</v>
      </c>
      <c r="B43" s="92" t="s">
        <v>67</v>
      </c>
      <c r="C43" s="93" t="s">
        <v>66</v>
      </c>
      <c r="D43" s="94">
        <v>22</v>
      </c>
      <c r="E43" s="78">
        <f t="shared" si="3"/>
        <v>11</v>
      </c>
      <c r="F43" s="91">
        <v>10</v>
      </c>
      <c r="G43" s="86">
        <f t="shared" si="4"/>
        <v>5</v>
      </c>
      <c r="H43" s="79">
        <f t="shared" si="5"/>
        <v>3</v>
      </c>
      <c r="I43" s="80" t="str">
        <f t="shared" si="0"/>
        <v>Y</v>
      </c>
      <c r="J43" s="97">
        <v>12</v>
      </c>
      <c r="K43" s="81">
        <f t="shared" si="6"/>
        <v>6</v>
      </c>
      <c r="L43" s="79">
        <f t="shared" si="7"/>
        <v>3</v>
      </c>
      <c r="M43" s="96" t="str">
        <f t="shared" si="1"/>
        <v>Y</v>
      </c>
      <c r="N43" s="82">
        <v>5</v>
      </c>
      <c r="O43" s="83">
        <f t="shared" si="8"/>
        <v>2.5</v>
      </c>
      <c r="P43" s="79">
        <f t="shared" si="9"/>
        <v>3</v>
      </c>
      <c r="Q43" s="96" t="str">
        <f t="shared" si="10"/>
        <v>Y</v>
      </c>
      <c r="R43" s="81">
        <f t="shared" si="11"/>
        <v>2.5</v>
      </c>
      <c r="S43" s="79">
        <f t="shared" si="12"/>
        <v>3</v>
      </c>
      <c r="T43" s="96" t="str">
        <f t="shared" si="13"/>
        <v>Y</v>
      </c>
      <c r="U43" s="99">
        <v>24</v>
      </c>
      <c r="V43" s="78">
        <f t="shared" si="14"/>
        <v>12</v>
      </c>
      <c r="W43" s="91">
        <v>10</v>
      </c>
      <c r="X43" s="86">
        <f t="shared" si="15"/>
        <v>5</v>
      </c>
      <c r="Y43" s="76">
        <f t="shared" si="16"/>
        <v>3</v>
      </c>
      <c r="Z43" s="100" t="str">
        <f t="shared" si="17"/>
        <v>Y</v>
      </c>
      <c r="AA43" s="101">
        <v>14</v>
      </c>
      <c r="AB43" s="86">
        <f t="shared" si="18"/>
        <v>7</v>
      </c>
      <c r="AC43" s="79">
        <f t="shared" si="19"/>
        <v>3</v>
      </c>
      <c r="AD43" s="96" t="str">
        <f t="shared" si="20"/>
        <v>Y</v>
      </c>
      <c r="AE43" s="82">
        <v>5</v>
      </c>
      <c r="AF43" s="83">
        <f t="shared" si="21"/>
        <v>2.5</v>
      </c>
      <c r="AG43" s="79">
        <f t="shared" si="22"/>
        <v>3</v>
      </c>
      <c r="AH43" s="96" t="str">
        <f t="shared" si="23"/>
        <v>Y</v>
      </c>
      <c r="AI43" s="97">
        <f t="shared" si="42"/>
        <v>3.35</v>
      </c>
      <c r="AJ43" s="79">
        <f t="shared" si="25"/>
        <v>3</v>
      </c>
      <c r="AK43" s="96" t="str">
        <f t="shared" si="26"/>
        <v>Y</v>
      </c>
      <c r="AL43" s="99">
        <v>26</v>
      </c>
      <c r="AM43" s="78">
        <f t="shared" si="27"/>
        <v>13</v>
      </c>
      <c r="AN43" s="91">
        <v>15</v>
      </c>
      <c r="AO43" s="92">
        <f t="shared" si="28"/>
        <v>7.5</v>
      </c>
      <c r="AP43" s="92">
        <f t="shared" si="29"/>
        <v>3</v>
      </c>
      <c r="AQ43" s="100" t="str">
        <f t="shared" si="30"/>
        <v>Y</v>
      </c>
      <c r="AR43" s="101">
        <v>11</v>
      </c>
      <c r="AS43" s="92">
        <f t="shared" si="31"/>
        <v>5.5</v>
      </c>
      <c r="AT43" s="92">
        <f t="shared" si="32"/>
        <v>3</v>
      </c>
      <c r="AU43" s="100" t="str">
        <f t="shared" si="33"/>
        <v>Y</v>
      </c>
      <c r="AV43" s="84">
        <v>5</v>
      </c>
      <c r="AW43" s="98">
        <f t="shared" si="34"/>
        <v>2.5</v>
      </c>
      <c r="AX43" s="79">
        <f t="shared" si="35"/>
        <v>3</v>
      </c>
      <c r="AY43" s="96" t="str">
        <f t="shared" si="36"/>
        <v>Y</v>
      </c>
      <c r="AZ43" s="97">
        <f t="shared" si="37"/>
        <v>2.5</v>
      </c>
      <c r="BA43" s="79">
        <f t="shared" si="38"/>
        <v>3</v>
      </c>
      <c r="BB43" s="96" t="str">
        <f t="shared" si="39"/>
        <v>Y</v>
      </c>
      <c r="BC43" s="201">
        <v>28</v>
      </c>
      <c r="BD43" s="79">
        <f t="shared" si="40"/>
        <v>0</v>
      </c>
      <c r="BE43" s="96" t="str">
        <f t="shared" si="41"/>
        <v>N</v>
      </c>
      <c r="BF43" s="26" t="e">
        <f>VLOOKUP($B$10:$B$56,#REF!,8,FALSE)</f>
        <v>#REF!</v>
      </c>
      <c r="BG43" s="27">
        <v>24</v>
      </c>
      <c r="BH43" s="27" t="e">
        <f t="shared" si="2"/>
        <v>#REF!</v>
      </c>
      <c r="BI43" s="28" t="e">
        <f>VLOOKUP($B$10:$B$56,#REF!,9,FALSE)</f>
        <v>#REF!</v>
      </c>
      <c r="BJ43" s="10"/>
    </row>
    <row r="44" spans="1:62" s="2" customFormat="1" ht="21" customHeight="1">
      <c r="A44" s="91">
        <v>36</v>
      </c>
      <c r="B44" s="92" t="s">
        <v>69</v>
      </c>
      <c r="C44" s="93" t="s">
        <v>68</v>
      </c>
      <c r="D44" s="94">
        <v>3</v>
      </c>
      <c r="E44" s="78">
        <f t="shared" si="3"/>
        <v>1.5</v>
      </c>
      <c r="F44" s="91">
        <v>3</v>
      </c>
      <c r="G44" s="86">
        <f t="shared" si="4"/>
        <v>1.5</v>
      </c>
      <c r="H44" s="79">
        <f t="shared" si="5"/>
        <v>1</v>
      </c>
      <c r="I44" s="80" t="str">
        <f t="shared" si="0"/>
        <v>N</v>
      </c>
      <c r="J44" s="97">
        <v>0</v>
      </c>
      <c r="K44" s="81">
        <f t="shared" si="6"/>
        <v>0</v>
      </c>
      <c r="L44" s="79">
        <f t="shared" si="7"/>
        <v>0</v>
      </c>
      <c r="M44" s="96" t="str">
        <f t="shared" si="1"/>
        <v>N</v>
      </c>
      <c r="N44" s="82">
        <v>5</v>
      </c>
      <c r="O44" s="83">
        <f t="shared" si="8"/>
        <v>2.5</v>
      </c>
      <c r="P44" s="79">
        <f t="shared" si="9"/>
        <v>3</v>
      </c>
      <c r="Q44" s="96" t="str">
        <f t="shared" si="10"/>
        <v>Y</v>
      </c>
      <c r="R44" s="81">
        <f t="shared" si="11"/>
        <v>2.5</v>
      </c>
      <c r="S44" s="79">
        <f t="shared" si="12"/>
        <v>3</v>
      </c>
      <c r="T44" s="96" t="str">
        <f t="shared" si="13"/>
        <v>Y</v>
      </c>
      <c r="U44" s="99">
        <v>1</v>
      </c>
      <c r="V44" s="78">
        <f t="shared" si="14"/>
        <v>0.5</v>
      </c>
      <c r="W44" s="91">
        <v>1</v>
      </c>
      <c r="X44" s="86">
        <f t="shared" si="15"/>
        <v>0.5</v>
      </c>
      <c r="Y44" s="76">
        <f t="shared" si="16"/>
        <v>0</v>
      </c>
      <c r="Z44" s="100" t="str">
        <f t="shared" si="17"/>
        <v>N</v>
      </c>
      <c r="AA44" s="101">
        <v>0</v>
      </c>
      <c r="AB44" s="86">
        <f t="shared" si="18"/>
        <v>0</v>
      </c>
      <c r="AC44" s="79">
        <f t="shared" si="19"/>
        <v>0</v>
      </c>
      <c r="AD44" s="96" t="str">
        <f t="shared" si="20"/>
        <v>N</v>
      </c>
      <c r="AE44" s="82">
        <v>5</v>
      </c>
      <c r="AF44" s="83">
        <f t="shared" si="21"/>
        <v>2.5</v>
      </c>
      <c r="AG44" s="79">
        <f t="shared" si="22"/>
        <v>3</v>
      </c>
      <c r="AH44" s="96" t="str">
        <f t="shared" si="23"/>
        <v>Y</v>
      </c>
      <c r="AI44" s="97">
        <f t="shared" si="42"/>
        <v>3.35</v>
      </c>
      <c r="AJ44" s="79">
        <f t="shared" si="25"/>
        <v>3</v>
      </c>
      <c r="AK44" s="96" t="str">
        <f t="shared" si="26"/>
        <v>Y</v>
      </c>
      <c r="AL44" s="99">
        <v>22</v>
      </c>
      <c r="AM44" s="78">
        <f t="shared" si="27"/>
        <v>11</v>
      </c>
      <c r="AN44" s="91">
        <v>13</v>
      </c>
      <c r="AO44" s="92">
        <f t="shared" si="28"/>
        <v>6.5</v>
      </c>
      <c r="AP44" s="92">
        <f t="shared" si="29"/>
        <v>3</v>
      </c>
      <c r="AQ44" s="100" t="str">
        <f t="shared" si="30"/>
        <v>Y</v>
      </c>
      <c r="AR44" s="101">
        <v>9</v>
      </c>
      <c r="AS44" s="92">
        <f t="shared" si="31"/>
        <v>4.5</v>
      </c>
      <c r="AT44" s="92">
        <f t="shared" si="32"/>
        <v>3</v>
      </c>
      <c r="AU44" s="100" t="str">
        <f t="shared" si="33"/>
        <v>Y</v>
      </c>
      <c r="AV44" s="84">
        <v>5</v>
      </c>
      <c r="AW44" s="98">
        <f t="shared" si="34"/>
        <v>2.5</v>
      </c>
      <c r="AX44" s="79">
        <f t="shared" si="35"/>
        <v>3</v>
      </c>
      <c r="AY44" s="96" t="str">
        <f t="shared" si="36"/>
        <v>Y</v>
      </c>
      <c r="AZ44" s="97">
        <f t="shared" si="37"/>
        <v>2.5</v>
      </c>
      <c r="BA44" s="79">
        <f t="shared" si="38"/>
        <v>3</v>
      </c>
      <c r="BB44" s="96" t="str">
        <f t="shared" si="39"/>
        <v>Y</v>
      </c>
      <c r="BC44" s="201">
        <v>12</v>
      </c>
      <c r="BD44" s="79">
        <f t="shared" si="40"/>
        <v>0</v>
      </c>
      <c r="BE44" s="96" t="str">
        <f t="shared" si="41"/>
        <v>N</v>
      </c>
      <c r="BF44" s="26" t="e">
        <f>VLOOKUP($B$10:$B$56,#REF!,8,FALSE)</f>
        <v>#REF!</v>
      </c>
      <c r="BG44" s="27">
        <v>10</v>
      </c>
      <c r="BH44" s="27" t="e">
        <f t="shared" si="2"/>
        <v>#REF!</v>
      </c>
      <c r="BI44" s="28" t="e">
        <f>VLOOKUP($B$10:$B$56,#REF!,9,FALSE)</f>
        <v>#REF!</v>
      </c>
      <c r="BJ44" s="10"/>
    </row>
    <row r="45" spans="1:62" s="2" customFormat="1" ht="21" customHeight="1">
      <c r="A45" s="91">
        <v>37</v>
      </c>
      <c r="B45" s="92" t="s">
        <v>71</v>
      </c>
      <c r="C45" s="93" t="s">
        <v>70</v>
      </c>
      <c r="D45" s="94">
        <v>11</v>
      </c>
      <c r="E45" s="78">
        <f t="shared" si="3"/>
        <v>5.5</v>
      </c>
      <c r="F45" s="91">
        <v>6</v>
      </c>
      <c r="G45" s="86">
        <f t="shared" si="4"/>
        <v>3</v>
      </c>
      <c r="H45" s="79">
        <f t="shared" si="5"/>
        <v>3</v>
      </c>
      <c r="I45" s="80" t="str">
        <f t="shared" si="0"/>
        <v>Y</v>
      </c>
      <c r="J45" s="97">
        <v>5</v>
      </c>
      <c r="K45" s="81">
        <f t="shared" si="6"/>
        <v>2.5</v>
      </c>
      <c r="L45" s="79">
        <f t="shared" si="7"/>
        <v>3</v>
      </c>
      <c r="M45" s="96" t="str">
        <f t="shared" si="1"/>
        <v>Y</v>
      </c>
      <c r="N45" s="82">
        <v>5</v>
      </c>
      <c r="O45" s="83">
        <f t="shared" si="8"/>
        <v>2.5</v>
      </c>
      <c r="P45" s="79">
        <f t="shared" si="9"/>
        <v>3</v>
      </c>
      <c r="Q45" s="96" t="str">
        <f t="shared" si="10"/>
        <v>Y</v>
      </c>
      <c r="R45" s="81">
        <f t="shared" si="11"/>
        <v>2.5</v>
      </c>
      <c r="S45" s="79">
        <f t="shared" si="12"/>
        <v>3</v>
      </c>
      <c r="T45" s="96" t="str">
        <f t="shared" si="13"/>
        <v>Y</v>
      </c>
      <c r="U45" s="99">
        <v>22</v>
      </c>
      <c r="V45" s="78">
        <f t="shared" si="14"/>
        <v>11</v>
      </c>
      <c r="W45" s="91">
        <v>10</v>
      </c>
      <c r="X45" s="86">
        <f t="shared" si="15"/>
        <v>5</v>
      </c>
      <c r="Y45" s="76">
        <f t="shared" si="16"/>
        <v>3</v>
      </c>
      <c r="Z45" s="100" t="str">
        <f t="shared" si="17"/>
        <v>Y</v>
      </c>
      <c r="AA45" s="101">
        <v>12</v>
      </c>
      <c r="AB45" s="86">
        <f t="shared" si="18"/>
        <v>6</v>
      </c>
      <c r="AC45" s="79">
        <f t="shared" si="19"/>
        <v>3</v>
      </c>
      <c r="AD45" s="96" t="str">
        <f t="shared" si="20"/>
        <v>Y</v>
      </c>
      <c r="AE45" s="82">
        <v>5</v>
      </c>
      <c r="AF45" s="83">
        <f t="shared" si="21"/>
        <v>2.5</v>
      </c>
      <c r="AG45" s="79">
        <f t="shared" si="22"/>
        <v>3</v>
      </c>
      <c r="AH45" s="96" t="str">
        <f t="shared" si="23"/>
        <v>Y</v>
      </c>
      <c r="AI45" s="97">
        <f t="shared" si="42"/>
        <v>3.35</v>
      </c>
      <c r="AJ45" s="79">
        <f t="shared" si="25"/>
        <v>3</v>
      </c>
      <c r="AK45" s="96" t="str">
        <f t="shared" si="26"/>
        <v>Y</v>
      </c>
      <c r="AL45" s="99">
        <v>30</v>
      </c>
      <c r="AM45" s="78">
        <f t="shared" si="27"/>
        <v>15</v>
      </c>
      <c r="AN45" s="91">
        <v>15</v>
      </c>
      <c r="AO45" s="92">
        <f t="shared" si="28"/>
        <v>7.5</v>
      </c>
      <c r="AP45" s="92">
        <f t="shared" si="29"/>
        <v>3</v>
      </c>
      <c r="AQ45" s="100" t="str">
        <f t="shared" si="30"/>
        <v>Y</v>
      </c>
      <c r="AR45" s="101">
        <v>15</v>
      </c>
      <c r="AS45" s="92">
        <f t="shared" si="31"/>
        <v>7.5</v>
      </c>
      <c r="AT45" s="92">
        <f t="shared" si="32"/>
        <v>3</v>
      </c>
      <c r="AU45" s="100" t="str">
        <f t="shared" si="33"/>
        <v>Y</v>
      </c>
      <c r="AV45" s="84">
        <v>5</v>
      </c>
      <c r="AW45" s="98">
        <f t="shared" si="34"/>
        <v>2.5</v>
      </c>
      <c r="AX45" s="79">
        <f t="shared" si="35"/>
        <v>3</v>
      </c>
      <c r="AY45" s="96" t="str">
        <f t="shared" si="36"/>
        <v>Y</v>
      </c>
      <c r="AZ45" s="97">
        <f t="shared" si="37"/>
        <v>2.5</v>
      </c>
      <c r="BA45" s="79">
        <f t="shared" si="38"/>
        <v>3</v>
      </c>
      <c r="BB45" s="96" t="str">
        <f t="shared" si="39"/>
        <v>Y</v>
      </c>
      <c r="BC45" s="201">
        <v>38.666666666666664</v>
      </c>
      <c r="BD45" s="79">
        <f t="shared" si="40"/>
        <v>2</v>
      </c>
      <c r="BE45" s="96" t="str">
        <f t="shared" si="41"/>
        <v>N</v>
      </c>
      <c r="BF45" s="26" t="e">
        <f>VLOOKUP($B$10:$B$56,#REF!,8,FALSE)</f>
        <v>#REF!</v>
      </c>
      <c r="BG45" s="27">
        <v>21</v>
      </c>
      <c r="BH45" s="27" t="e">
        <f t="shared" si="2"/>
        <v>#REF!</v>
      </c>
      <c r="BI45" s="28" t="e">
        <f>VLOOKUP($B$10:$B$56,#REF!,9,FALSE)</f>
        <v>#REF!</v>
      </c>
      <c r="BJ45" s="10"/>
    </row>
    <row r="46" spans="1:62" s="2" customFormat="1" ht="21" customHeight="1">
      <c r="A46" s="91">
        <v>38</v>
      </c>
      <c r="B46" s="92" t="s">
        <v>73</v>
      </c>
      <c r="C46" s="93" t="s">
        <v>72</v>
      </c>
      <c r="D46" s="94">
        <v>19</v>
      </c>
      <c r="E46" s="78">
        <f t="shared" si="3"/>
        <v>9.5</v>
      </c>
      <c r="F46" s="91">
        <v>9</v>
      </c>
      <c r="G46" s="86">
        <f t="shared" si="4"/>
        <v>4.5</v>
      </c>
      <c r="H46" s="79">
        <f t="shared" si="5"/>
        <v>3</v>
      </c>
      <c r="I46" s="80" t="str">
        <f t="shared" si="0"/>
        <v>Y</v>
      </c>
      <c r="J46" s="97">
        <v>10</v>
      </c>
      <c r="K46" s="81">
        <f t="shared" si="6"/>
        <v>5</v>
      </c>
      <c r="L46" s="79">
        <f t="shared" si="7"/>
        <v>3</v>
      </c>
      <c r="M46" s="96" t="str">
        <f t="shared" si="1"/>
        <v>Y</v>
      </c>
      <c r="N46" s="82">
        <v>5</v>
      </c>
      <c r="O46" s="83">
        <f t="shared" si="8"/>
        <v>2.5</v>
      </c>
      <c r="P46" s="79">
        <f t="shared" si="9"/>
        <v>3</v>
      </c>
      <c r="Q46" s="96" t="str">
        <f t="shared" si="10"/>
        <v>Y</v>
      </c>
      <c r="R46" s="81">
        <f t="shared" si="11"/>
        <v>2.5</v>
      </c>
      <c r="S46" s="79">
        <f t="shared" si="12"/>
        <v>3</v>
      </c>
      <c r="T46" s="96" t="str">
        <f t="shared" si="13"/>
        <v>Y</v>
      </c>
      <c r="U46" s="99">
        <v>26</v>
      </c>
      <c r="V46" s="78">
        <f t="shared" si="14"/>
        <v>13</v>
      </c>
      <c r="W46" s="91">
        <v>10</v>
      </c>
      <c r="X46" s="86">
        <f t="shared" si="15"/>
        <v>5</v>
      </c>
      <c r="Y46" s="76">
        <f t="shared" si="16"/>
        <v>3</v>
      </c>
      <c r="Z46" s="100" t="str">
        <f t="shared" si="17"/>
        <v>Y</v>
      </c>
      <c r="AA46" s="101">
        <v>16</v>
      </c>
      <c r="AB46" s="86">
        <f t="shared" si="18"/>
        <v>8</v>
      </c>
      <c r="AC46" s="79">
        <f t="shared" si="19"/>
        <v>3</v>
      </c>
      <c r="AD46" s="96" t="str">
        <f t="shared" si="20"/>
        <v>Y</v>
      </c>
      <c r="AE46" s="82">
        <v>5</v>
      </c>
      <c r="AF46" s="83">
        <f t="shared" si="21"/>
        <v>2.5</v>
      </c>
      <c r="AG46" s="79">
        <f t="shared" si="22"/>
        <v>3</v>
      </c>
      <c r="AH46" s="96" t="str">
        <f t="shared" si="23"/>
        <v>Y</v>
      </c>
      <c r="AI46" s="97">
        <f t="shared" si="42"/>
        <v>3.35</v>
      </c>
      <c r="AJ46" s="79">
        <f t="shared" si="25"/>
        <v>3</v>
      </c>
      <c r="AK46" s="96" t="str">
        <f t="shared" si="26"/>
        <v>Y</v>
      </c>
      <c r="AL46" s="99">
        <v>30</v>
      </c>
      <c r="AM46" s="78">
        <f t="shared" si="27"/>
        <v>15</v>
      </c>
      <c r="AN46" s="91">
        <v>15</v>
      </c>
      <c r="AO46" s="92">
        <f t="shared" si="28"/>
        <v>7.5</v>
      </c>
      <c r="AP46" s="92">
        <f t="shared" si="29"/>
        <v>3</v>
      </c>
      <c r="AQ46" s="100" t="str">
        <f t="shared" si="30"/>
        <v>Y</v>
      </c>
      <c r="AR46" s="101">
        <v>15</v>
      </c>
      <c r="AS46" s="92">
        <f t="shared" si="31"/>
        <v>7.5</v>
      </c>
      <c r="AT46" s="92">
        <f t="shared" si="32"/>
        <v>3</v>
      </c>
      <c r="AU46" s="100" t="str">
        <f t="shared" si="33"/>
        <v>Y</v>
      </c>
      <c r="AV46" s="84">
        <v>5</v>
      </c>
      <c r="AW46" s="98">
        <f t="shared" si="34"/>
        <v>2.5</v>
      </c>
      <c r="AX46" s="79">
        <f t="shared" si="35"/>
        <v>3</v>
      </c>
      <c r="AY46" s="96" t="str">
        <f t="shared" si="36"/>
        <v>Y</v>
      </c>
      <c r="AZ46" s="97">
        <f t="shared" si="37"/>
        <v>2.5</v>
      </c>
      <c r="BA46" s="79">
        <f t="shared" si="38"/>
        <v>3</v>
      </c>
      <c r="BB46" s="96" t="str">
        <f t="shared" si="39"/>
        <v>Y</v>
      </c>
      <c r="BC46" s="201">
        <v>36</v>
      </c>
      <c r="BD46" s="79">
        <f t="shared" si="40"/>
        <v>2</v>
      </c>
      <c r="BE46" s="96" t="str">
        <f t="shared" si="41"/>
        <v>N</v>
      </c>
      <c r="BF46" s="26" t="e">
        <f>VLOOKUP($B$10:$B$56,#REF!,8,FALSE)</f>
        <v>#REF!</v>
      </c>
      <c r="BG46" s="27">
        <v>25</v>
      </c>
      <c r="BH46" s="27" t="e">
        <f t="shared" si="2"/>
        <v>#REF!</v>
      </c>
      <c r="BI46" s="28" t="e">
        <f>VLOOKUP($B$10:$B$56,#REF!,9,FALSE)</f>
        <v>#REF!</v>
      </c>
      <c r="BJ46" s="10"/>
    </row>
    <row r="47" spans="1:62" s="2" customFormat="1" ht="21" customHeight="1">
      <c r="A47" s="91">
        <v>39</v>
      </c>
      <c r="B47" s="92" t="s">
        <v>75</v>
      </c>
      <c r="C47" s="93" t="s">
        <v>74</v>
      </c>
      <c r="D47" s="94">
        <v>9</v>
      </c>
      <c r="E47" s="78">
        <f t="shared" si="3"/>
        <v>4.5</v>
      </c>
      <c r="F47" s="91">
        <v>5</v>
      </c>
      <c r="G47" s="86">
        <f t="shared" si="4"/>
        <v>2.5</v>
      </c>
      <c r="H47" s="79">
        <f t="shared" si="5"/>
        <v>3</v>
      </c>
      <c r="I47" s="80" t="str">
        <f t="shared" si="0"/>
        <v>Y</v>
      </c>
      <c r="J47" s="97">
        <v>4</v>
      </c>
      <c r="K47" s="81">
        <f t="shared" si="6"/>
        <v>2</v>
      </c>
      <c r="L47" s="79">
        <f t="shared" si="7"/>
        <v>3</v>
      </c>
      <c r="M47" s="96" t="str">
        <f t="shared" si="1"/>
        <v>Y</v>
      </c>
      <c r="N47" s="82">
        <v>5</v>
      </c>
      <c r="O47" s="83">
        <f t="shared" si="8"/>
        <v>2.5</v>
      </c>
      <c r="P47" s="79">
        <f t="shared" si="9"/>
        <v>3</v>
      </c>
      <c r="Q47" s="96" t="str">
        <f t="shared" si="10"/>
        <v>Y</v>
      </c>
      <c r="R47" s="81">
        <f t="shared" si="11"/>
        <v>2.5</v>
      </c>
      <c r="S47" s="79">
        <f t="shared" si="12"/>
        <v>3</v>
      </c>
      <c r="T47" s="96" t="str">
        <f t="shared" si="13"/>
        <v>Y</v>
      </c>
      <c r="U47" s="99">
        <v>11</v>
      </c>
      <c r="V47" s="78">
        <f t="shared" si="14"/>
        <v>5.5</v>
      </c>
      <c r="W47" s="91">
        <v>9</v>
      </c>
      <c r="X47" s="86">
        <f t="shared" si="15"/>
        <v>4.5</v>
      </c>
      <c r="Y47" s="76">
        <f t="shared" si="16"/>
        <v>3</v>
      </c>
      <c r="Z47" s="100" t="str">
        <f t="shared" si="17"/>
        <v>Y</v>
      </c>
      <c r="AA47" s="101">
        <v>2</v>
      </c>
      <c r="AB47" s="86">
        <f t="shared" si="18"/>
        <v>1</v>
      </c>
      <c r="AC47" s="79">
        <f t="shared" si="19"/>
        <v>0</v>
      </c>
      <c r="AD47" s="96" t="str">
        <f t="shared" si="20"/>
        <v>N</v>
      </c>
      <c r="AE47" s="82">
        <v>5</v>
      </c>
      <c r="AF47" s="83">
        <f t="shared" si="21"/>
        <v>2.5</v>
      </c>
      <c r="AG47" s="79">
        <f t="shared" si="22"/>
        <v>3</v>
      </c>
      <c r="AH47" s="96" t="str">
        <f t="shared" si="23"/>
        <v>Y</v>
      </c>
      <c r="AI47" s="97">
        <f t="shared" si="42"/>
        <v>3.35</v>
      </c>
      <c r="AJ47" s="79">
        <f t="shared" si="25"/>
        <v>3</v>
      </c>
      <c r="AK47" s="96" t="str">
        <f t="shared" si="26"/>
        <v>Y</v>
      </c>
      <c r="AL47" s="99">
        <v>15</v>
      </c>
      <c r="AM47" s="78">
        <f t="shared" si="27"/>
        <v>7.5</v>
      </c>
      <c r="AN47" s="91">
        <v>7</v>
      </c>
      <c r="AO47" s="92">
        <f t="shared" si="28"/>
        <v>3.5</v>
      </c>
      <c r="AP47" s="92">
        <f t="shared" si="29"/>
        <v>3</v>
      </c>
      <c r="AQ47" s="100" t="str">
        <f t="shared" si="30"/>
        <v>Y</v>
      </c>
      <c r="AR47" s="101">
        <v>8</v>
      </c>
      <c r="AS47" s="92">
        <f t="shared" si="31"/>
        <v>4</v>
      </c>
      <c r="AT47" s="92">
        <f t="shared" si="32"/>
        <v>3</v>
      </c>
      <c r="AU47" s="100" t="str">
        <f t="shared" si="33"/>
        <v>Y</v>
      </c>
      <c r="AV47" s="84">
        <v>5</v>
      </c>
      <c r="AW47" s="98">
        <f t="shared" si="34"/>
        <v>2.5</v>
      </c>
      <c r="AX47" s="79">
        <f t="shared" si="35"/>
        <v>3</v>
      </c>
      <c r="AY47" s="96" t="str">
        <f t="shared" si="36"/>
        <v>Y</v>
      </c>
      <c r="AZ47" s="97">
        <f t="shared" si="37"/>
        <v>2.5</v>
      </c>
      <c r="BA47" s="79">
        <f t="shared" si="38"/>
        <v>3</v>
      </c>
      <c r="BB47" s="96" t="str">
        <f t="shared" si="39"/>
        <v>Y</v>
      </c>
      <c r="BC47" s="201">
        <v>38.666666666666664</v>
      </c>
      <c r="BD47" s="79">
        <f t="shared" si="40"/>
        <v>2</v>
      </c>
      <c r="BE47" s="96" t="str">
        <f t="shared" si="41"/>
        <v>N</v>
      </c>
      <c r="BF47" s="26" t="e">
        <f>VLOOKUP($B$10:$B$56,#REF!,8,FALSE)</f>
        <v>#REF!</v>
      </c>
      <c r="BG47" s="27">
        <v>12</v>
      </c>
      <c r="BH47" s="27" t="e">
        <f t="shared" si="2"/>
        <v>#REF!</v>
      </c>
      <c r="BI47" s="28" t="e">
        <f>VLOOKUP($B$10:$B$56,#REF!,9,FALSE)</f>
        <v>#REF!</v>
      </c>
      <c r="BJ47" s="10"/>
    </row>
    <row r="48" spans="1:62" s="2" customFormat="1" ht="21" customHeight="1">
      <c r="A48" s="91">
        <v>40</v>
      </c>
      <c r="B48" s="92" t="s">
        <v>77</v>
      </c>
      <c r="C48" s="93" t="s">
        <v>76</v>
      </c>
      <c r="D48" s="94">
        <v>15</v>
      </c>
      <c r="E48" s="78">
        <f t="shared" si="3"/>
        <v>7.5</v>
      </c>
      <c r="F48" s="91">
        <v>9</v>
      </c>
      <c r="G48" s="86">
        <f t="shared" si="4"/>
        <v>4.5</v>
      </c>
      <c r="H48" s="79">
        <f t="shared" si="5"/>
        <v>3</v>
      </c>
      <c r="I48" s="80" t="str">
        <f t="shared" si="0"/>
        <v>Y</v>
      </c>
      <c r="J48" s="97">
        <v>6</v>
      </c>
      <c r="K48" s="81">
        <f t="shared" si="6"/>
        <v>3</v>
      </c>
      <c r="L48" s="79">
        <f t="shared" si="7"/>
        <v>3</v>
      </c>
      <c r="M48" s="96" t="str">
        <f t="shared" si="1"/>
        <v>Y</v>
      </c>
      <c r="N48" s="82">
        <v>5</v>
      </c>
      <c r="O48" s="83">
        <f t="shared" si="8"/>
        <v>2.5</v>
      </c>
      <c r="P48" s="79">
        <f t="shared" si="9"/>
        <v>3</v>
      </c>
      <c r="Q48" s="96" t="str">
        <f t="shared" si="10"/>
        <v>Y</v>
      </c>
      <c r="R48" s="81">
        <f t="shared" si="11"/>
        <v>2.5</v>
      </c>
      <c r="S48" s="79">
        <f t="shared" si="12"/>
        <v>3</v>
      </c>
      <c r="T48" s="96" t="str">
        <f t="shared" si="13"/>
        <v>Y</v>
      </c>
      <c r="U48" s="99">
        <v>13</v>
      </c>
      <c r="V48" s="78">
        <f t="shared" si="14"/>
        <v>6.5</v>
      </c>
      <c r="W48" s="91">
        <v>0</v>
      </c>
      <c r="X48" s="86">
        <f t="shared" si="15"/>
        <v>0</v>
      </c>
      <c r="Y48" s="76">
        <f t="shared" si="16"/>
        <v>0</v>
      </c>
      <c r="Z48" s="100" t="str">
        <f t="shared" si="17"/>
        <v>N</v>
      </c>
      <c r="AA48" s="101">
        <v>13</v>
      </c>
      <c r="AB48" s="86">
        <f t="shared" si="18"/>
        <v>6.5</v>
      </c>
      <c r="AC48" s="79">
        <f t="shared" si="19"/>
        <v>3</v>
      </c>
      <c r="AD48" s="96" t="str">
        <f t="shared" si="20"/>
        <v>Y</v>
      </c>
      <c r="AE48" s="82">
        <v>5</v>
      </c>
      <c r="AF48" s="83">
        <f t="shared" si="21"/>
        <v>2.5</v>
      </c>
      <c r="AG48" s="79">
        <f t="shared" si="22"/>
        <v>3</v>
      </c>
      <c r="AH48" s="96" t="str">
        <f t="shared" si="23"/>
        <v>Y</v>
      </c>
      <c r="AI48" s="97">
        <f t="shared" si="42"/>
        <v>3.35</v>
      </c>
      <c r="AJ48" s="79">
        <f t="shared" si="25"/>
        <v>3</v>
      </c>
      <c r="AK48" s="96" t="str">
        <f t="shared" si="26"/>
        <v>Y</v>
      </c>
      <c r="AL48" s="99">
        <v>19</v>
      </c>
      <c r="AM48" s="78">
        <f t="shared" si="27"/>
        <v>9.5</v>
      </c>
      <c r="AN48" s="91">
        <v>15</v>
      </c>
      <c r="AO48" s="92">
        <f t="shared" si="28"/>
        <v>7.5</v>
      </c>
      <c r="AP48" s="92">
        <f t="shared" si="29"/>
        <v>3</v>
      </c>
      <c r="AQ48" s="100" t="str">
        <f t="shared" si="30"/>
        <v>Y</v>
      </c>
      <c r="AR48" s="101">
        <v>4</v>
      </c>
      <c r="AS48" s="92">
        <f t="shared" si="31"/>
        <v>2</v>
      </c>
      <c r="AT48" s="92">
        <f t="shared" si="32"/>
        <v>3</v>
      </c>
      <c r="AU48" s="100" t="str">
        <f t="shared" si="33"/>
        <v>Y</v>
      </c>
      <c r="AV48" s="84">
        <v>5</v>
      </c>
      <c r="AW48" s="98">
        <f t="shared" si="34"/>
        <v>2.5</v>
      </c>
      <c r="AX48" s="79">
        <f t="shared" si="35"/>
        <v>3</v>
      </c>
      <c r="AY48" s="96" t="str">
        <f t="shared" si="36"/>
        <v>Y</v>
      </c>
      <c r="AZ48" s="97">
        <f t="shared" si="37"/>
        <v>2.5</v>
      </c>
      <c r="BA48" s="79">
        <f t="shared" si="38"/>
        <v>3</v>
      </c>
      <c r="BB48" s="96" t="str">
        <f t="shared" si="39"/>
        <v>Y</v>
      </c>
      <c r="BC48" s="201">
        <v>33.333333333333336</v>
      </c>
      <c r="BD48" s="79">
        <f t="shared" si="40"/>
        <v>1</v>
      </c>
      <c r="BE48" s="96" t="str">
        <f t="shared" si="41"/>
        <v>N</v>
      </c>
      <c r="BF48" s="26" t="e">
        <f>VLOOKUP($B$10:$B$56,#REF!,8,FALSE)</f>
        <v>#REF!</v>
      </c>
      <c r="BG48" s="27">
        <v>16</v>
      </c>
      <c r="BH48" s="27" t="e">
        <f t="shared" si="2"/>
        <v>#REF!</v>
      </c>
      <c r="BI48" s="28" t="e">
        <f>VLOOKUP($B$10:$B$56,#REF!,9,FALSE)</f>
        <v>#REF!</v>
      </c>
      <c r="BJ48" s="10"/>
    </row>
    <row r="49" spans="1:62" s="2" customFormat="1" ht="21" customHeight="1">
      <c r="A49" s="91">
        <v>41</v>
      </c>
      <c r="B49" s="92" t="s">
        <v>79</v>
      </c>
      <c r="C49" s="93" t="s">
        <v>78</v>
      </c>
      <c r="D49" s="94">
        <v>7</v>
      </c>
      <c r="E49" s="78">
        <f t="shared" si="3"/>
        <v>3.5</v>
      </c>
      <c r="F49" s="91">
        <v>6</v>
      </c>
      <c r="G49" s="86">
        <f t="shared" si="4"/>
        <v>3</v>
      </c>
      <c r="H49" s="79">
        <f t="shared" si="5"/>
        <v>3</v>
      </c>
      <c r="I49" s="80" t="str">
        <f t="shared" si="0"/>
        <v>Y</v>
      </c>
      <c r="J49" s="97">
        <v>1</v>
      </c>
      <c r="K49" s="81">
        <f t="shared" si="6"/>
        <v>0.5</v>
      </c>
      <c r="L49" s="79">
        <f t="shared" si="7"/>
        <v>0</v>
      </c>
      <c r="M49" s="96" t="str">
        <f t="shared" si="1"/>
        <v>N</v>
      </c>
      <c r="N49" s="82">
        <v>5</v>
      </c>
      <c r="O49" s="83">
        <f t="shared" si="8"/>
        <v>2.5</v>
      </c>
      <c r="P49" s="79">
        <f t="shared" si="9"/>
        <v>3</v>
      </c>
      <c r="Q49" s="96" t="str">
        <f t="shared" si="10"/>
        <v>Y</v>
      </c>
      <c r="R49" s="81">
        <f t="shared" si="11"/>
        <v>2.5</v>
      </c>
      <c r="S49" s="79">
        <f t="shared" si="12"/>
        <v>3</v>
      </c>
      <c r="T49" s="96" t="str">
        <f t="shared" si="13"/>
        <v>Y</v>
      </c>
      <c r="U49" s="99">
        <v>5</v>
      </c>
      <c r="V49" s="78">
        <f t="shared" si="14"/>
        <v>2.5</v>
      </c>
      <c r="W49" s="91">
        <v>0</v>
      </c>
      <c r="X49" s="86">
        <f t="shared" si="15"/>
        <v>0</v>
      </c>
      <c r="Y49" s="76">
        <f t="shared" si="16"/>
        <v>0</v>
      </c>
      <c r="Z49" s="100" t="str">
        <f t="shared" si="17"/>
        <v>N</v>
      </c>
      <c r="AA49" s="101">
        <v>5</v>
      </c>
      <c r="AB49" s="86">
        <f t="shared" si="18"/>
        <v>2.5</v>
      </c>
      <c r="AC49" s="79">
        <f t="shared" si="19"/>
        <v>3</v>
      </c>
      <c r="AD49" s="96" t="str">
        <f t="shared" si="20"/>
        <v>Y</v>
      </c>
      <c r="AE49" s="82">
        <v>5</v>
      </c>
      <c r="AF49" s="83">
        <f t="shared" si="21"/>
        <v>2.5</v>
      </c>
      <c r="AG49" s="79">
        <f t="shared" si="22"/>
        <v>3</v>
      </c>
      <c r="AH49" s="96" t="str">
        <f t="shared" si="23"/>
        <v>Y</v>
      </c>
      <c r="AI49" s="97">
        <f t="shared" si="42"/>
        <v>3.35</v>
      </c>
      <c r="AJ49" s="79">
        <f t="shared" si="25"/>
        <v>3</v>
      </c>
      <c r="AK49" s="96" t="str">
        <f t="shared" si="26"/>
        <v>Y</v>
      </c>
      <c r="AL49" s="99">
        <v>23</v>
      </c>
      <c r="AM49" s="78">
        <f t="shared" si="27"/>
        <v>11.5</v>
      </c>
      <c r="AN49" s="91">
        <v>15</v>
      </c>
      <c r="AO49" s="92">
        <f t="shared" si="28"/>
        <v>7.5</v>
      </c>
      <c r="AP49" s="92">
        <f t="shared" si="29"/>
        <v>3</v>
      </c>
      <c r="AQ49" s="100" t="str">
        <f t="shared" si="30"/>
        <v>Y</v>
      </c>
      <c r="AR49" s="101">
        <v>8</v>
      </c>
      <c r="AS49" s="92">
        <f t="shared" si="31"/>
        <v>4</v>
      </c>
      <c r="AT49" s="92">
        <f t="shared" si="32"/>
        <v>3</v>
      </c>
      <c r="AU49" s="100" t="str">
        <f t="shared" si="33"/>
        <v>Y</v>
      </c>
      <c r="AV49" s="84">
        <v>5</v>
      </c>
      <c r="AW49" s="98">
        <f t="shared" si="34"/>
        <v>2.5</v>
      </c>
      <c r="AX49" s="79">
        <f t="shared" si="35"/>
        <v>3</v>
      </c>
      <c r="AY49" s="96" t="str">
        <f t="shared" si="36"/>
        <v>Y</v>
      </c>
      <c r="AZ49" s="97">
        <f t="shared" si="37"/>
        <v>2.5</v>
      </c>
      <c r="BA49" s="79">
        <f t="shared" si="38"/>
        <v>3</v>
      </c>
      <c r="BB49" s="96" t="str">
        <f t="shared" si="39"/>
        <v>Y</v>
      </c>
      <c r="BC49" s="201">
        <v>29.333333333333332</v>
      </c>
      <c r="BD49" s="79">
        <f t="shared" si="40"/>
        <v>0</v>
      </c>
      <c r="BE49" s="96" t="str">
        <f t="shared" si="41"/>
        <v>N</v>
      </c>
      <c r="BF49" s="26" t="e">
        <f>VLOOKUP($B$10:$B$56,#REF!,8,FALSE)</f>
        <v>#REF!</v>
      </c>
      <c r="BG49" s="27">
        <v>12</v>
      </c>
      <c r="BH49" s="27" t="e">
        <f t="shared" si="2"/>
        <v>#REF!</v>
      </c>
      <c r="BI49" s="28" t="e">
        <f>VLOOKUP($B$10:$B$56,#REF!,9,FALSE)</f>
        <v>#REF!</v>
      </c>
      <c r="BJ49" s="10"/>
    </row>
    <row r="50" spans="1:62" s="2" customFormat="1" ht="21" customHeight="1">
      <c r="A50" s="91">
        <v>42</v>
      </c>
      <c r="B50" s="92" t="s">
        <v>81</v>
      </c>
      <c r="C50" s="93" t="s">
        <v>80</v>
      </c>
      <c r="D50" s="94">
        <v>5</v>
      </c>
      <c r="E50" s="78">
        <f t="shared" si="3"/>
        <v>2.5</v>
      </c>
      <c r="F50" s="91">
        <v>3</v>
      </c>
      <c r="G50" s="86">
        <f t="shared" si="4"/>
        <v>1.5</v>
      </c>
      <c r="H50" s="79">
        <f t="shared" si="5"/>
        <v>1</v>
      </c>
      <c r="I50" s="80" t="str">
        <f t="shared" si="0"/>
        <v>N</v>
      </c>
      <c r="J50" s="97">
        <v>2</v>
      </c>
      <c r="K50" s="81">
        <f t="shared" si="6"/>
        <v>1</v>
      </c>
      <c r="L50" s="79">
        <f t="shared" si="7"/>
        <v>0</v>
      </c>
      <c r="M50" s="96" t="str">
        <f t="shared" si="1"/>
        <v>N</v>
      </c>
      <c r="N50" s="82">
        <v>5</v>
      </c>
      <c r="O50" s="83">
        <f t="shared" si="8"/>
        <v>2.5</v>
      </c>
      <c r="P50" s="79">
        <f t="shared" si="9"/>
        <v>3</v>
      </c>
      <c r="Q50" s="96" t="str">
        <f t="shared" si="10"/>
        <v>Y</v>
      </c>
      <c r="R50" s="81">
        <f t="shared" si="11"/>
        <v>2.5</v>
      </c>
      <c r="S50" s="79">
        <f t="shared" si="12"/>
        <v>3</v>
      </c>
      <c r="T50" s="96" t="str">
        <f t="shared" si="13"/>
        <v>Y</v>
      </c>
      <c r="U50" s="99">
        <v>3</v>
      </c>
      <c r="V50" s="78">
        <f t="shared" si="14"/>
        <v>1.5</v>
      </c>
      <c r="W50" s="91">
        <v>0</v>
      </c>
      <c r="X50" s="86">
        <f t="shared" si="15"/>
        <v>0</v>
      </c>
      <c r="Y50" s="76">
        <f t="shared" si="16"/>
        <v>0</v>
      </c>
      <c r="Z50" s="100" t="str">
        <f t="shared" si="17"/>
        <v>N</v>
      </c>
      <c r="AA50" s="101">
        <v>3</v>
      </c>
      <c r="AB50" s="86">
        <f t="shared" si="18"/>
        <v>1.5</v>
      </c>
      <c r="AC50" s="79">
        <f t="shared" si="19"/>
        <v>1</v>
      </c>
      <c r="AD50" s="96" t="str">
        <f t="shared" si="20"/>
        <v>N</v>
      </c>
      <c r="AE50" s="82">
        <v>5</v>
      </c>
      <c r="AF50" s="83">
        <f t="shared" si="21"/>
        <v>2.5</v>
      </c>
      <c r="AG50" s="79">
        <f t="shared" si="22"/>
        <v>3</v>
      </c>
      <c r="AH50" s="96" t="str">
        <f t="shared" si="23"/>
        <v>Y</v>
      </c>
      <c r="AI50" s="97">
        <f t="shared" si="42"/>
        <v>3.35</v>
      </c>
      <c r="AJ50" s="79">
        <f t="shared" si="25"/>
        <v>3</v>
      </c>
      <c r="AK50" s="96" t="str">
        <f t="shared" si="26"/>
        <v>Y</v>
      </c>
      <c r="AL50" s="99">
        <v>21</v>
      </c>
      <c r="AM50" s="78">
        <f t="shared" si="27"/>
        <v>10.5</v>
      </c>
      <c r="AN50" s="91">
        <v>12</v>
      </c>
      <c r="AO50" s="92">
        <f t="shared" si="28"/>
        <v>6</v>
      </c>
      <c r="AP50" s="92">
        <f t="shared" si="29"/>
        <v>3</v>
      </c>
      <c r="AQ50" s="100" t="str">
        <f t="shared" si="30"/>
        <v>Y</v>
      </c>
      <c r="AR50" s="101">
        <v>9</v>
      </c>
      <c r="AS50" s="92">
        <f t="shared" si="31"/>
        <v>4.5</v>
      </c>
      <c r="AT50" s="92">
        <f t="shared" si="32"/>
        <v>3</v>
      </c>
      <c r="AU50" s="100" t="str">
        <f t="shared" si="33"/>
        <v>Y</v>
      </c>
      <c r="AV50" s="84">
        <v>5</v>
      </c>
      <c r="AW50" s="98">
        <f t="shared" si="34"/>
        <v>2.5</v>
      </c>
      <c r="AX50" s="79">
        <f t="shared" si="35"/>
        <v>3</v>
      </c>
      <c r="AY50" s="96" t="str">
        <f t="shared" si="36"/>
        <v>Y</v>
      </c>
      <c r="AZ50" s="97">
        <f t="shared" si="37"/>
        <v>2.5</v>
      </c>
      <c r="BA50" s="79">
        <f t="shared" si="38"/>
        <v>3</v>
      </c>
      <c r="BB50" s="96" t="str">
        <f t="shared" si="39"/>
        <v>Y</v>
      </c>
      <c r="BC50" s="201">
        <v>40</v>
      </c>
      <c r="BD50" s="79">
        <f t="shared" si="40"/>
        <v>3</v>
      </c>
      <c r="BE50" s="96" t="str">
        <f t="shared" si="41"/>
        <v>Y</v>
      </c>
      <c r="BF50" s="26" t="e">
        <f>VLOOKUP($B$10:$B$56,#REF!,8,FALSE)</f>
        <v>#REF!</v>
      </c>
      <c r="BG50" s="27">
        <v>10</v>
      </c>
      <c r="BH50" s="27" t="e">
        <f t="shared" si="2"/>
        <v>#REF!</v>
      </c>
      <c r="BI50" s="28" t="e">
        <f>VLOOKUP($B$10:$B$56,#REF!,9,FALSE)</f>
        <v>#REF!</v>
      </c>
      <c r="BJ50" s="10"/>
    </row>
    <row r="51" spans="1:62" s="2" customFormat="1" ht="21" customHeight="1">
      <c r="A51" s="91">
        <v>43</v>
      </c>
      <c r="B51" s="92" t="s">
        <v>83</v>
      </c>
      <c r="C51" s="93" t="s">
        <v>82</v>
      </c>
      <c r="D51" s="94">
        <v>5</v>
      </c>
      <c r="E51" s="78">
        <f t="shared" si="3"/>
        <v>2.5</v>
      </c>
      <c r="F51" s="91">
        <v>3</v>
      </c>
      <c r="G51" s="86">
        <f t="shared" si="4"/>
        <v>1.5</v>
      </c>
      <c r="H51" s="79">
        <f t="shared" si="5"/>
        <v>1</v>
      </c>
      <c r="I51" s="80" t="str">
        <f t="shared" si="0"/>
        <v>N</v>
      </c>
      <c r="J51" s="97">
        <v>2</v>
      </c>
      <c r="K51" s="81">
        <f t="shared" si="6"/>
        <v>1</v>
      </c>
      <c r="L51" s="79">
        <f t="shared" si="7"/>
        <v>0</v>
      </c>
      <c r="M51" s="96" t="str">
        <f t="shared" si="1"/>
        <v>N</v>
      </c>
      <c r="N51" s="82">
        <v>5</v>
      </c>
      <c r="O51" s="83">
        <f t="shared" si="8"/>
        <v>2.5</v>
      </c>
      <c r="P51" s="79">
        <f t="shared" si="9"/>
        <v>3</v>
      </c>
      <c r="Q51" s="96" t="str">
        <f t="shared" si="10"/>
        <v>Y</v>
      </c>
      <c r="R51" s="81">
        <f t="shared" si="11"/>
        <v>2.5</v>
      </c>
      <c r="S51" s="79">
        <f t="shared" si="12"/>
        <v>3</v>
      </c>
      <c r="T51" s="96" t="str">
        <f t="shared" si="13"/>
        <v>Y</v>
      </c>
      <c r="U51" s="99">
        <v>10</v>
      </c>
      <c r="V51" s="78">
        <f t="shared" si="14"/>
        <v>5</v>
      </c>
      <c r="W51" s="91">
        <v>7</v>
      </c>
      <c r="X51" s="86">
        <f t="shared" si="15"/>
        <v>3.5</v>
      </c>
      <c r="Y51" s="76">
        <f t="shared" si="16"/>
        <v>3</v>
      </c>
      <c r="Z51" s="100" t="str">
        <f t="shared" si="17"/>
        <v>Y</v>
      </c>
      <c r="AA51" s="101">
        <v>3</v>
      </c>
      <c r="AB51" s="86">
        <f t="shared" si="18"/>
        <v>1.5</v>
      </c>
      <c r="AC51" s="79">
        <f t="shared" si="19"/>
        <v>1</v>
      </c>
      <c r="AD51" s="96" t="str">
        <f t="shared" si="20"/>
        <v>N</v>
      </c>
      <c r="AE51" s="82">
        <v>5</v>
      </c>
      <c r="AF51" s="83">
        <f t="shared" si="21"/>
        <v>2.5</v>
      </c>
      <c r="AG51" s="79">
        <f t="shared" si="22"/>
        <v>3</v>
      </c>
      <c r="AH51" s="96" t="str">
        <f t="shared" si="23"/>
        <v>Y</v>
      </c>
      <c r="AI51" s="97">
        <f t="shared" si="42"/>
        <v>3.35</v>
      </c>
      <c r="AJ51" s="79">
        <f t="shared" si="25"/>
        <v>3</v>
      </c>
      <c r="AK51" s="96" t="str">
        <f t="shared" si="26"/>
        <v>Y</v>
      </c>
      <c r="AL51" s="99">
        <v>17</v>
      </c>
      <c r="AM51" s="78">
        <f t="shared" si="27"/>
        <v>8.5</v>
      </c>
      <c r="AN51" s="91">
        <v>12</v>
      </c>
      <c r="AO51" s="92">
        <f t="shared" si="28"/>
        <v>6</v>
      </c>
      <c r="AP51" s="92">
        <f t="shared" si="29"/>
        <v>3</v>
      </c>
      <c r="AQ51" s="100" t="str">
        <f t="shared" si="30"/>
        <v>Y</v>
      </c>
      <c r="AR51" s="101">
        <v>5</v>
      </c>
      <c r="AS51" s="92">
        <f t="shared" si="31"/>
        <v>2.5</v>
      </c>
      <c r="AT51" s="92">
        <f t="shared" si="32"/>
        <v>3</v>
      </c>
      <c r="AU51" s="100" t="str">
        <f t="shared" si="33"/>
        <v>Y</v>
      </c>
      <c r="AV51" s="84">
        <v>5</v>
      </c>
      <c r="AW51" s="98">
        <f t="shared" si="34"/>
        <v>2.5</v>
      </c>
      <c r="AX51" s="79">
        <f t="shared" si="35"/>
        <v>3</v>
      </c>
      <c r="AY51" s="96" t="str">
        <f t="shared" si="36"/>
        <v>Y</v>
      </c>
      <c r="AZ51" s="97">
        <f t="shared" si="37"/>
        <v>2.5</v>
      </c>
      <c r="BA51" s="79">
        <f t="shared" si="38"/>
        <v>3</v>
      </c>
      <c r="BB51" s="96" t="str">
        <f t="shared" si="39"/>
        <v>Y</v>
      </c>
      <c r="BC51" s="201">
        <v>28</v>
      </c>
      <c r="BD51" s="79">
        <f t="shared" si="40"/>
        <v>0</v>
      </c>
      <c r="BE51" s="96" t="str">
        <f t="shared" si="41"/>
        <v>N</v>
      </c>
      <c r="BF51" s="26" t="e">
        <f>VLOOKUP($B$10:$B$56,#REF!,8,FALSE)</f>
        <v>#REF!</v>
      </c>
      <c r="BG51" s="27">
        <v>11</v>
      </c>
      <c r="BH51" s="27" t="e">
        <f t="shared" si="2"/>
        <v>#REF!</v>
      </c>
      <c r="BI51" s="28" t="e">
        <f>VLOOKUP($B$10:$B$56,#REF!,9,FALSE)</f>
        <v>#REF!</v>
      </c>
      <c r="BJ51" s="10"/>
    </row>
    <row r="52" spans="1:62" s="2" customFormat="1" ht="21" customHeight="1">
      <c r="A52" s="91">
        <v>44</v>
      </c>
      <c r="B52" s="92" t="s">
        <v>85</v>
      </c>
      <c r="C52" s="93" t="s">
        <v>84</v>
      </c>
      <c r="D52" s="94">
        <v>23</v>
      </c>
      <c r="E52" s="78">
        <f t="shared" si="3"/>
        <v>11.5</v>
      </c>
      <c r="F52" s="91">
        <v>9</v>
      </c>
      <c r="G52" s="86">
        <f t="shared" si="4"/>
        <v>4.5</v>
      </c>
      <c r="H52" s="79">
        <f t="shared" si="5"/>
        <v>3</v>
      </c>
      <c r="I52" s="80" t="str">
        <f t="shared" si="0"/>
        <v>Y</v>
      </c>
      <c r="J52" s="97">
        <v>5</v>
      </c>
      <c r="K52" s="81">
        <f t="shared" si="6"/>
        <v>2.5</v>
      </c>
      <c r="L52" s="79">
        <f t="shared" si="7"/>
        <v>3</v>
      </c>
      <c r="M52" s="96" t="str">
        <f t="shared" si="1"/>
        <v>Y</v>
      </c>
      <c r="N52" s="82">
        <v>5</v>
      </c>
      <c r="O52" s="83">
        <f t="shared" si="8"/>
        <v>2.5</v>
      </c>
      <c r="P52" s="79">
        <f t="shared" si="9"/>
        <v>3</v>
      </c>
      <c r="Q52" s="96" t="str">
        <f t="shared" si="10"/>
        <v>Y</v>
      </c>
      <c r="R52" s="81">
        <f t="shared" si="11"/>
        <v>2.5</v>
      </c>
      <c r="S52" s="79">
        <f t="shared" si="12"/>
        <v>3</v>
      </c>
      <c r="T52" s="96" t="str">
        <f t="shared" si="13"/>
        <v>Y</v>
      </c>
      <c r="U52" s="99">
        <v>11</v>
      </c>
      <c r="V52" s="78">
        <f t="shared" si="14"/>
        <v>5.5</v>
      </c>
      <c r="W52" s="91">
        <v>6</v>
      </c>
      <c r="X52" s="86">
        <f t="shared" si="15"/>
        <v>3</v>
      </c>
      <c r="Y52" s="76">
        <f t="shared" si="16"/>
        <v>3</v>
      </c>
      <c r="Z52" s="100" t="str">
        <f t="shared" si="17"/>
        <v>Y</v>
      </c>
      <c r="AA52" s="101">
        <v>5</v>
      </c>
      <c r="AB52" s="86">
        <f t="shared" si="18"/>
        <v>2.5</v>
      </c>
      <c r="AC52" s="79">
        <f t="shared" si="19"/>
        <v>3</v>
      </c>
      <c r="AD52" s="96" t="str">
        <f t="shared" si="20"/>
        <v>Y</v>
      </c>
      <c r="AE52" s="82">
        <v>5</v>
      </c>
      <c r="AF52" s="83">
        <f t="shared" si="21"/>
        <v>2.5</v>
      </c>
      <c r="AG52" s="79">
        <f t="shared" si="22"/>
        <v>3</v>
      </c>
      <c r="AH52" s="96" t="str">
        <f t="shared" si="23"/>
        <v>Y</v>
      </c>
      <c r="AI52" s="97">
        <f t="shared" si="42"/>
        <v>3.35</v>
      </c>
      <c r="AJ52" s="79">
        <f t="shared" si="25"/>
        <v>3</v>
      </c>
      <c r="AK52" s="96" t="str">
        <f t="shared" si="26"/>
        <v>Y</v>
      </c>
      <c r="AL52" s="99">
        <v>28</v>
      </c>
      <c r="AM52" s="78">
        <f t="shared" si="27"/>
        <v>14</v>
      </c>
      <c r="AN52" s="91">
        <v>15</v>
      </c>
      <c r="AO52" s="92">
        <f t="shared" si="28"/>
        <v>7.5</v>
      </c>
      <c r="AP52" s="92">
        <f t="shared" si="29"/>
        <v>3</v>
      </c>
      <c r="AQ52" s="100" t="str">
        <f t="shared" si="30"/>
        <v>Y</v>
      </c>
      <c r="AR52" s="101">
        <v>13</v>
      </c>
      <c r="AS52" s="92">
        <f t="shared" si="31"/>
        <v>6.5</v>
      </c>
      <c r="AT52" s="92">
        <f t="shared" si="32"/>
        <v>3</v>
      </c>
      <c r="AU52" s="100" t="str">
        <f t="shared" si="33"/>
        <v>Y</v>
      </c>
      <c r="AV52" s="84">
        <v>5</v>
      </c>
      <c r="AW52" s="98">
        <f t="shared" si="34"/>
        <v>2.5</v>
      </c>
      <c r="AX52" s="79">
        <f t="shared" si="35"/>
        <v>3</v>
      </c>
      <c r="AY52" s="96" t="str">
        <f t="shared" si="36"/>
        <v>Y</v>
      </c>
      <c r="AZ52" s="97">
        <f t="shared" si="37"/>
        <v>2.5</v>
      </c>
      <c r="BA52" s="79">
        <f t="shared" si="38"/>
        <v>3</v>
      </c>
      <c r="BB52" s="96" t="str">
        <f t="shared" si="39"/>
        <v>Y</v>
      </c>
      <c r="BC52" s="201">
        <v>40</v>
      </c>
      <c r="BD52" s="79">
        <f t="shared" si="40"/>
        <v>3</v>
      </c>
      <c r="BE52" s="96" t="str">
        <f t="shared" si="41"/>
        <v>Y</v>
      </c>
      <c r="BF52" s="26" t="e">
        <f>VLOOKUP($B$10:$B$56,#REF!,8,FALSE)</f>
        <v>#REF!</v>
      </c>
      <c r="BG52" s="27">
        <v>21</v>
      </c>
      <c r="BH52" s="27" t="e">
        <f t="shared" si="2"/>
        <v>#REF!</v>
      </c>
      <c r="BI52" s="28" t="e">
        <f>VLOOKUP($B$10:$B$56,#REF!,9,FALSE)</f>
        <v>#REF!</v>
      </c>
      <c r="BJ52" s="10"/>
    </row>
    <row r="53" spans="1:62" s="2" customFormat="1" ht="21" customHeight="1">
      <c r="A53" s="91">
        <v>45</v>
      </c>
      <c r="B53" s="92" t="s">
        <v>87</v>
      </c>
      <c r="C53" s="93" t="s">
        <v>86</v>
      </c>
      <c r="D53" s="94">
        <v>21</v>
      </c>
      <c r="E53" s="78">
        <f t="shared" si="3"/>
        <v>10.5</v>
      </c>
      <c r="F53" s="91">
        <v>9</v>
      </c>
      <c r="G53" s="86">
        <f t="shared" si="4"/>
        <v>4.5</v>
      </c>
      <c r="H53" s="79">
        <f t="shared" si="5"/>
        <v>3</v>
      </c>
      <c r="I53" s="80" t="str">
        <f t="shared" si="0"/>
        <v>Y</v>
      </c>
      <c r="J53" s="97">
        <v>12</v>
      </c>
      <c r="K53" s="81">
        <f t="shared" si="6"/>
        <v>6</v>
      </c>
      <c r="L53" s="79">
        <f t="shared" si="7"/>
        <v>3</v>
      </c>
      <c r="M53" s="96" t="str">
        <f t="shared" si="1"/>
        <v>Y</v>
      </c>
      <c r="N53" s="82">
        <v>5</v>
      </c>
      <c r="O53" s="83">
        <f t="shared" si="8"/>
        <v>2.5</v>
      </c>
      <c r="P53" s="79">
        <f t="shared" si="9"/>
        <v>3</v>
      </c>
      <c r="Q53" s="96" t="str">
        <f t="shared" si="10"/>
        <v>Y</v>
      </c>
      <c r="R53" s="81">
        <f t="shared" si="11"/>
        <v>2.5</v>
      </c>
      <c r="S53" s="79">
        <f t="shared" si="12"/>
        <v>3</v>
      </c>
      <c r="T53" s="96" t="str">
        <f t="shared" si="13"/>
        <v>Y</v>
      </c>
      <c r="U53" s="99">
        <v>15</v>
      </c>
      <c r="V53" s="78">
        <f t="shared" si="14"/>
        <v>7.5</v>
      </c>
      <c r="W53" s="91">
        <v>6</v>
      </c>
      <c r="X53" s="86">
        <f t="shared" si="15"/>
        <v>3</v>
      </c>
      <c r="Y53" s="76">
        <f t="shared" si="16"/>
        <v>3</v>
      </c>
      <c r="Z53" s="100" t="str">
        <f t="shared" si="17"/>
        <v>Y</v>
      </c>
      <c r="AA53" s="101">
        <v>9</v>
      </c>
      <c r="AB53" s="86">
        <f t="shared" si="18"/>
        <v>4.5</v>
      </c>
      <c r="AC53" s="79">
        <f t="shared" si="19"/>
        <v>3</v>
      </c>
      <c r="AD53" s="96" t="str">
        <f t="shared" si="20"/>
        <v>Y</v>
      </c>
      <c r="AE53" s="82">
        <v>5</v>
      </c>
      <c r="AF53" s="83">
        <f t="shared" si="21"/>
        <v>2.5</v>
      </c>
      <c r="AG53" s="79">
        <f t="shared" si="22"/>
        <v>3</v>
      </c>
      <c r="AH53" s="96" t="str">
        <f t="shared" si="23"/>
        <v>Y</v>
      </c>
      <c r="AI53" s="97">
        <f t="shared" si="42"/>
        <v>3.35</v>
      </c>
      <c r="AJ53" s="79">
        <f t="shared" si="25"/>
        <v>3</v>
      </c>
      <c r="AK53" s="96" t="str">
        <f t="shared" si="26"/>
        <v>Y</v>
      </c>
      <c r="AL53" s="99">
        <v>19</v>
      </c>
      <c r="AM53" s="78">
        <f t="shared" si="27"/>
        <v>9.5</v>
      </c>
      <c r="AN53" s="91">
        <v>15</v>
      </c>
      <c r="AO53" s="92">
        <f t="shared" si="28"/>
        <v>7.5</v>
      </c>
      <c r="AP53" s="92">
        <f t="shared" si="29"/>
        <v>3</v>
      </c>
      <c r="AQ53" s="100" t="str">
        <f t="shared" si="30"/>
        <v>Y</v>
      </c>
      <c r="AR53" s="101">
        <v>4</v>
      </c>
      <c r="AS53" s="92">
        <f t="shared" si="31"/>
        <v>2</v>
      </c>
      <c r="AT53" s="92">
        <f t="shared" si="32"/>
        <v>3</v>
      </c>
      <c r="AU53" s="100" t="str">
        <f t="shared" si="33"/>
        <v>Y</v>
      </c>
      <c r="AV53" s="84">
        <v>5</v>
      </c>
      <c r="AW53" s="98">
        <f t="shared" si="34"/>
        <v>2.5</v>
      </c>
      <c r="AX53" s="79">
        <f t="shared" si="35"/>
        <v>3</v>
      </c>
      <c r="AY53" s="96" t="str">
        <f t="shared" si="36"/>
        <v>Y</v>
      </c>
      <c r="AZ53" s="97">
        <f t="shared" si="37"/>
        <v>2.5</v>
      </c>
      <c r="BA53" s="79">
        <f t="shared" si="38"/>
        <v>3</v>
      </c>
      <c r="BB53" s="96" t="str">
        <f t="shared" si="39"/>
        <v>Y</v>
      </c>
      <c r="BC53" s="201">
        <v>28</v>
      </c>
      <c r="BD53" s="79">
        <f t="shared" si="40"/>
        <v>0</v>
      </c>
      <c r="BE53" s="96" t="str">
        <f t="shared" si="41"/>
        <v>N</v>
      </c>
      <c r="BF53" s="26" t="e">
        <f>VLOOKUP($B$10:$B$56,#REF!,8,FALSE)</f>
        <v>#REF!</v>
      </c>
      <c r="BG53" s="27">
        <v>18</v>
      </c>
      <c r="BH53" s="27" t="e">
        <f t="shared" si="2"/>
        <v>#REF!</v>
      </c>
      <c r="BI53" s="28" t="e">
        <f>VLOOKUP($B$10:$B$56,#REF!,9,FALSE)</f>
        <v>#REF!</v>
      </c>
      <c r="BJ53" s="10"/>
    </row>
    <row r="54" spans="1:62" s="2" customFormat="1" ht="21" customHeight="1">
      <c r="A54" s="91">
        <v>46</v>
      </c>
      <c r="B54" s="92" t="s">
        <v>89</v>
      </c>
      <c r="C54" s="93" t="s">
        <v>88</v>
      </c>
      <c r="D54" s="94" t="s">
        <v>111</v>
      </c>
      <c r="E54" s="78" t="s">
        <v>111</v>
      </c>
      <c r="F54" s="91" t="s">
        <v>111</v>
      </c>
      <c r="G54" s="86" t="s">
        <v>111</v>
      </c>
      <c r="H54" s="79" t="str">
        <f t="shared" si="5"/>
        <v>NA</v>
      </c>
      <c r="I54" s="80" t="str">
        <f t="shared" si="0"/>
        <v>NA</v>
      </c>
      <c r="J54" s="97" t="s">
        <v>111</v>
      </c>
      <c r="K54" s="97" t="s">
        <v>111</v>
      </c>
      <c r="L54" s="79" t="str">
        <f t="shared" si="7"/>
        <v>NA</v>
      </c>
      <c r="M54" s="96" t="str">
        <f t="shared" si="1"/>
        <v>NA</v>
      </c>
      <c r="N54" s="82">
        <v>5</v>
      </c>
      <c r="O54" s="83">
        <f t="shared" si="8"/>
        <v>2.5</v>
      </c>
      <c r="P54" s="79">
        <f t="shared" si="9"/>
        <v>3</v>
      </c>
      <c r="Q54" s="96" t="str">
        <f t="shared" si="10"/>
        <v>Y</v>
      </c>
      <c r="R54" s="81">
        <f t="shared" si="11"/>
        <v>2.5</v>
      </c>
      <c r="S54" s="79">
        <f t="shared" si="12"/>
        <v>3</v>
      </c>
      <c r="T54" s="96" t="str">
        <f t="shared" si="13"/>
        <v>Y</v>
      </c>
      <c r="U54" s="99">
        <v>18</v>
      </c>
      <c r="V54" s="78">
        <f t="shared" si="14"/>
        <v>9</v>
      </c>
      <c r="W54" s="91">
        <v>7</v>
      </c>
      <c r="X54" s="86">
        <f t="shared" si="15"/>
        <v>3.5</v>
      </c>
      <c r="Y54" s="76">
        <f t="shared" si="16"/>
        <v>3</v>
      </c>
      <c r="Z54" s="100" t="str">
        <f t="shared" si="17"/>
        <v>Y</v>
      </c>
      <c r="AA54" s="101">
        <v>11</v>
      </c>
      <c r="AB54" s="86">
        <f t="shared" si="18"/>
        <v>5.5</v>
      </c>
      <c r="AC54" s="79">
        <f t="shared" si="19"/>
        <v>3</v>
      </c>
      <c r="AD54" s="96" t="str">
        <f t="shared" si="20"/>
        <v>Y</v>
      </c>
      <c r="AE54" s="82">
        <v>5</v>
      </c>
      <c r="AF54" s="83">
        <f t="shared" si="21"/>
        <v>2.5</v>
      </c>
      <c r="AG54" s="79">
        <f t="shared" si="22"/>
        <v>3</v>
      </c>
      <c r="AH54" s="96" t="str">
        <f t="shared" si="23"/>
        <v>Y</v>
      </c>
      <c r="AI54" s="97">
        <f t="shared" si="42"/>
        <v>3.35</v>
      </c>
      <c r="AJ54" s="79">
        <f t="shared" si="25"/>
        <v>3</v>
      </c>
      <c r="AK54" s="96" t="str">
        <f t="shared" si="26"/>
        <v>Y</v>
      </c>
      <c r="AL54" s="99">
        <v>22</v>
      </c>
      <c r="AM54" s="78">
        <f t="shared" si="27"/>
        <v>11</v>
      </c>
      <c r="AN54" s="91">
        <v>14</v>
      </c>
      <c r="AO54" s="92">
        <f t="shared" si="28"/>
        <v>7</v>
      </c>
      <c r="AP54" s="92">
        <f t="shared" si="29"/>
        <v>3</v>
      </c>
      <c r="AQ54" s="100" t="str">
        <f t="shared" si="30"/>
        <v>Y</v>
      </c>
      <c r="AR54" s="101">
        <v>8</v>
      </c>
      <c r="AS54" s="92">
        <f t="shared" si="31"/>
        <v>4</v>
      </c>
      <c r="AT54" s="92">
        <f t="shared" si="32"/>
        <v>3</v>
      </c>
      <c r="AU54" s="100" t="str">
        <f t="shared" si="33"/>
        <v>Y</v>
      </c>
      <c r="AV54" s="84">
        <v>5</v>
      </c>
      <c r="AW54" s="98">
        <f t="shared" si="34"/>
        <v>2.5</v>
      </c>
      <c r="AX54" s="79">
        <f t="shared" si="35"/>
        <v>3</v>
      </c>
      <c r="AY54" s="96" t="str">
        <f t="shared" si="36"/>
        <v>Y</v>
      </c>
      <c r="AZ54" s="97">
        <f t="shared" si="37"/>
        <v>2.5</v>
      </c>
      <c r="BA54" s="79">
        <f t="shared" si="38"/>
        <v>3</v>
      </c>
      <c r="BB54" s="96" t="str">
        <f t="shared" si="39"/>
        <v>Y</v>
      </c>
      <c r="BC54" s="201">
        <v>44</v>
      </c>
      <c r="BD54" s="79">
        <f t="shared" si="40"/>
        <v>3</v>
      </c>
      <c r="BE54" s="96" t="str">
        <f t="shared" si="41"/>
        <v>Y</v>
      </c>
      <c r="BF54" s="26" t="e">
        <f>VLOOKUP($B$10:$B$56,#REF!,8,FALSE)</f>
        <v>#REF!</v>
      </c>
      <c r="BG54" s="27">
        <v>14</v>
      </c>
      <c r="BH54" s="27" t="e">
        <f t="shared" si="2"/>
        <v>#REF!</v>
      </c>
      <c r="BI54" s="28" t="e">
        <f>VLOOKUP($B$10:$B$56,#REF!,9,FALSE)</f>
        <v>#REF!</v>
      </c>
      <c r="BJ54" s="10"/>
    </row>
    <row r="55" spans="1:62" s="2" customFormat="1" ht="21" customHeight="1">
      <c r="A55" s="91">
        <v>47</v>
      </c>
      <c r="B55" s="92" t="s">
        <v>91</v>
      </c>
      <c r="C55" s="93" t="s">
        <v>90</v>
      </c>
      <c r="D55" s="94">
        <v>9</v>
      </c>
      <c r="E55" s="78">
        <f t="shared" si="3"/>
        <v>4.5</v>
      </c>
      <c r="F55" s="91">
        <v>5</v>
      </c>
      <c r="G55" s="86">
        <f t="shared" si="4"/>
        <v>2.5</v>
      </c>
      <c r="H55" s="79">
        <f t="shared" si="5"/>
        <v>3</v>
      </c>
      <c r="I55" s="80" t="str">
        <f t="shared" si="0"/>
        <v>Y</v>
      </c>
      <c r="J55" s="97">
        <v>4</v>
      </c>
      <c r="K55" s="81">
        <f t="shared" si="6"/>
        <v>2</v>
      </c>
      <c r="L55" s="79">
        <f t="shared" si="7"/>
        <v>3</v>
      </c>
      <c r="M55" s="96" t="str">
        <f t="shared" si="1"/>
        <v>Y</v>
      </c>
      <c r="N55" s="82">
        <v>5</v>
      </c>
      <c r="O55" s="83">
        <f t="shared" si="8"/>
        <v>2.5</v>
      </c>
      <c r="P55" s="79">
        <f t="shared" si="9"/>
        <v>3</v>
      </c>
      <c r="Q55" s="96" t="str">
        <f t="shared" si="10"/>
        <v>Y</v>
      </c>
      <c r="R55" s="81">
        <f t="shared" si="11"/>
        <v>2.5</v>
      </c>
      <c r="S55" s="79">
        <f t="shared" si="12"/>
        <v>3</v>
      </c>
      <c r="T55" s="96" t="str">
        <f t="shared" si="13"/>
        <v>Y</v>
      </c>
      <c r="U55" s="99">
        <v>4</v>
      </c>
      <c r="V55" s="78">
        <f t="shared" si="14"/>
        <v>2</v>
      </c>
      <c r="W55" s="91">
        <v>2</v>
      </c>
      <c r="X55" s="86">
        <f t="shared" si="15"/>
        <v>1</v>
      </c>
      <c r="Y55" s="76">
        <f t="shared" si="16"/>
        <v>0</v>
      </c>
      <c r="Z55" s="100" t="str">
        <f t="shared" si="17"/>
        <v>N</v>
      </c>
      <c r="AA55" s="101">
        <v>2</v>
      </c>
      <c r="AB55" s="86">
        <f t="shared" si="18"/>
        <v>1</v>
      </c>
      <c r="AC55" s="79">
        <f t="shared" si="19"/>
        <v>0</v>
      </c>
      <c r="AD55" s="96" t="str">
        <f t="shared" si="20"/>
        <v>N</v>
      </c>
      <c r="AE55" s="82">
        <v>5</v>
      </c>
      <c r="AF55" s="83">
        <f t="shared" si="21"/>
        <v>2.5</v>
      </c>
      <c r="AG55" s="79">
        <f t="shared" si="22"/>
        <v>3</v>
      </c>
      <c r="AH55" s="96" t="str">
        <f t="shared" si="23"/>
        <v>Y</v>
      </c>
      <c r="AI55" s="97">
        <f t="shared" si="42"/>
        <v>3.35</v>
      </c>
      <c r="AJ55" s="79">
        <f t="shared" si="25"/>
        <v>3</v>
      </c>
      <c r="AK55" s="96" t="str">
        <f t="shared" si="26"/>
        <v>Y</v>
      </c>
      <c r="AL55" s="99">
        <v>27</v>
      </c>
      <c r="AM55" s="78">
        <f t="shared" si="27"/>
        <v>13.5</v>
      </c>
      <c r="AN55" s="91">
        <v>15</v>
      </c>
      <c r="AO55" s="92">
        <f t="shared" si="28"/>
        <v>7.5</v>
      </c>
      <c r="AP55" s="92">
        <f t="shared" si="29"/>
        <v>3</v>
      </c>
      <c r="AQ55" s="100" t="str">
        <f t="shared" si="30"/>
        <v>Y</v>
      </c>
      <c r="AR55" s="101">
        <v>12</v>
      </c>
      <c r="AS55" s="92">
        <f t="shared" si="31"/>
        <v>6</v>
      </c>
      <c r="AT55" s="92">
        <f t="shared" si="32"/>
        <v>3</v>
      </c>
      <c r="AU55" s="100" t="str">
        <f t="shared" si="33"/>
        <v>Y</v>
      </c>
      <c r="AV55" s="84">
        <v>5</v>
      </c>
      <c r="AW55" s="98">
        <f t="shared" si="34"/>
        <v>2.5</v>
      </c>
      <c r="AX55" s="79">
        <f t="shared" si="35"/>
        <v>3</v>
      </c>
      <c r="AY55" s="96" t="str">
        <f t="shared" si="36"/>
        <v>Y</v>
      </c>
      <c r="AZ55" s="97">
        <f t="shared" si="37"/>
        <v>2.5</v>
      </c>
      <c r="BA55" s="79">
        <f t="shared" si="38"/>
        <v>3</v>
      </c>
      <c r="BB55" s="96" t="str">
        <f t="shared" si="39"/>
        <v>Y</v>
      </c>
      <c r="BC55" s="201">
        <v>28</v>
      </c>
      <c r="BD55" s="79">
        <f t="shared" si="40"/>
        <v>0</v>
      </c>
      <c r="BE55" s="96" t="str">
        <f t="shared" si="41"/>
        <v>N</v>
      </c>
      <c r="BF55" s="26" t="e">
        <f>VLOOKUP($B$10:$B$56,#REF!,8,FALSE)</f>
        <v>#REF!</v>
      </c>
      <c r="BG55" s="27">
        <v>14</v>
      </c>
      <c r="BH55" s="27" t="e">
        <f t="shared" si="2"/>
        <v>#REF!</v>
      </c>
      <c r="BI55" s="28" t="e">
        <f>VLOOKUP($B$10:$B$56,#REF!,9,FALSE)</f>
        <v>#REF!</v>
      </c>
      <c r="BJ55" s="10"/>
    </row>
    <row r="56" spans="1:62" s="2" customFormat="1" ht="21" customHeight="1">
      <c r="A56" s="91">
        <v>48</v>
      </c>
      <c r="B56" s="92" t="s">
        <v>93</v>
      </c>
      <c r="C56" s="93" t="s">
        <v>92</v>
      </c>
      <c r="D56" s="102" t="s">
        <v>111</v>
      </c>
      <c r="E56" s="102" t="s">
        <v>111</v>
      </c>
      <c r="F56" s="91" t="s">
        <v>111</v>
      </c>
      <c r="G56" s="102" t="s">
        <v>111</v>
      </c>
      <c r="H56" s="79" t="str">
        <f t="shared" si="5"/>
        <v>NA</v>
      </c>
      <c r="I56" s="80" t="str">
        <f t="shared" si="0"/>
        <v>NA</v>
      </c>
      <c r="J56" s="97" t="s">
        <v>111</v>
      </c>
      <c r="K56" s="97" t="s">
        <v>111</v>
      </c>
      <c r="L56" s="79" t="str">
        <f t="shared" si="7"/>
        <v>NA</v>
      </c>
      <c r="M56" s="96" t="str">
        <f t="shared" si="1"/>
        <v>NA</v>
      </c>
      <c r="N56" s="82">
        <v>5</v>
      </c>
      <c r="O56" s="83">
        <f t="shared" si="8"/>
        <v>2.5</v>
      </c>
      <c r="P56" s="79">
        <f t="shared" si="9"/>
        <v>3</v>
      </c>
      <c r="Q56" s="104" t="str">
        <f t="shared" si="10"/>
        <v>Y</v>
      </c>
      <c r="R56" s="81">
        <f t="shared" si="11"/>
        <v>2.5</v>
      </c>
      <c r="S56" s="79">
        <f t="shared" si="12"/>
        <v>3</v>
      </c>
      <c r="T56" s="104" t="str">
        <f t="shared" si="13"/>
        <v>Y</v>
      </c>
      <c r="U56" s="99">
        <v>3</v>
      </c>
      <c r="V56" s="78">
        <f t="shared" si="14"/>
        <v>1.5</v>
      </c>
      <c r="W56" s="105">
        <v>1</v>
      </c>
      <c r="X56" s="86">
        <f t="shared" si="15"/>
        <v>0.5</v>
      </c>
      <c r="Y56" s="76">
        <f t="shared" si="16"/>
        <v>0</v>
      </c>
      <c r="Z56" s="100" t="str">
        <f t="shared" si="17"/>
        <v>N</v>
      </c>
      <c r="AA56" s="106">
        <v>2</v>
      </c>
      <c r="AB56" s="86">
        <f t="shared" si="18"/>
        <v>1</v>
      </c>
      <c r="AC56" s="79">
        <f t="shared" si="19"/>
        <v>0</v>
      </c>
      <c r="AD56" s="96" t="str">
        <f t="shared" si="20"/>
        <v>N</v>
      </c>
      <c r="AE56" s="82">
        <v>5</v>
      </c>
      <c r="AF56" s="83">
        <f t="shared" si="21"/>
        <v>2.5</v>
      </c>
      <c r="AG56" s="79">
        <f t="shared" si="22"/>
        <v>3</v>
      </c>
      <c r="AH56" s="96" t="str">
        <f t="shared" si="23"/>
        <v>Y</v>
      </c>
      <c r="AI56" s="97">
        <f t="shared" si="42"/>
        <v>3.35</v>
      </c>
      <c r="AJ56" s="79">
        <f t="shared" si="25"/>
        <v>3</v>
      </c>
      <c r="AK56" s="96" t="str">
        <f t="shared" si="26"/>
        <v>Y</v>
      </c>
      <c r="AL56" s="99">
        <v>3</v>
      </c>
      <c r="AM56" s="78">
        <f t="shared" si="27"/>
        <v>1.5</v>
      </c>
      <c r="AN56" s="105">
        <v>0</v>
      </c>
      <c r="AO56" s="92">
        <f t="shared" si="28"/>
        <v>0</v>
      </c>
      <c r="AP56" s="92">
        <f t="shared" si="29"/>
        <v>0</v>
      </c>
      <c r="AQ56" s="100" t="str">
        <f t="shared" si="30"/>
        <v>N</v>
      </c>
      <c r="AR56" s="106">
        <v>3</v>
      </c>
      <c r="AS56" s="92">
        <f t="shared" si="31"/>
        <v>1.5</v>
      </c>
      <c r="AT56" s="92">
        <f t="shared" si="32"/>
        <v>0</v>
      </c>
      <c r="AU56" s="100" t="str">
        <f t="shared" si="33"/>
        <v>N</v>
      </c>
      <c r="AV56" s="84">
        <v>5</v>
      </c>
      <c r="AW56" s="98">
        <f t="shared" si="34"/>
        <v>2.5</v>
      </c>
      <c r="AX56" s="79">
        <f t="shared" si="35"/>
        <v>3</v>
      </c>
      <c r="AY56" s="96" t="str">
        <f t="shared" si="36"/>
        <v>Y</v>
      </c>
      <c r="AZ56" s="97">
        <f t="shared" si="37"/>
        <v>2.5</v>
      </c>
      <c r="BA56" s="79">
        <f t="shared" si="38"/>
        <v>3</v>
      </c>
      <c r="BB56" s="96" t="str">
        <f t="shared" si="39"/>
        <v>Y</v>
      </c>
      <c r="BC56" s="201">
        <v>24</v>
      </c>
      <c r="BD56" s="79">
        <f t="shared" si="40"/>
        <v>0</v>
      </c>
      <c r="BE56" s="96" t="str">
        <f t="shared" si="41"/>
        <v>N</v>
      </c>
      <c r="BF56" s="29" t="e">
        <f>VLOOKUP($B$10:$B$56,#REF!,8,FALSE)</f>
        <v>#REF!</v>
      </c>
      <c r="BG56" s="30">
        <v>9</v>
      </c>
      <c r="BH56" s="30" t="e">
        <f t="shared" si="2"/>
        <v>#REF!</v>
      </c>
      <c r="BI56" s="31" t="e">
        <f>VLOOKUP($B$10:$B$56,#REF!,9,FALSE)</f>
        <v>#REF!</v>
      </c>
      <c r="BJ56" s="10"/>
    </row>
    <row r="57" spans="1:62" s="2" customFormat="1" ht="21" customHeight="1">
      <c r="A57" s="91">
        <v>49</v>
      </c>
      <c r="B57" s="92" t="s">
        <v>143</v>
      </c>
      <c r="C57" s="93" t="s">
        <v>142</v>
      </c>
      <c r="D57" s="102">
        <v>19</v>
      </c>
      <c r="E57" s="78">
        <f t="shared" si="3"/>
        <v>9.5</v>
      </c>
      <c r="F57" s="91">
        <v>10</v>
      </c>
      <c r="G57" s="86">
        <f t="shared" si="4"/>
        <v>5</v>
      </c>
      <c r="H57" s="79">
        <f t="shared" si="5"/>
        <v>3</v>
      </c>
      <c r="I57" s="80" t="str">
        <f t="shared" si="0"/>
        <v>Y</v>
      </c>
      <c r="J57" s="101">
        <v>9</v>
      </c>
      <c r="K57" s="81">
        <f t="shared" si="6"/>
        <v>4.5</v>
      </c>
      <c r="L57" s="79">
        <f t="shared" si="7"/>
        <v>3</v>
      </c>
      <c r="M57" s="96" t="str">
        <f t="shared" si="1"/>
        <v>Y</v>
      </c>
      <c r="N57" s="82">
        <v>5</v>
      </c>
      <c r="O57" s="83">
        <f t="shared" si="8"/>
        <v>2.5</v>
      </c>
      <c r="P57" s="79">
        <f t="shared" si="9"/>
        <v>3</v>
      </c>
      <c r="Q57" s="104" t="str">
        <f t="shared" si="10"/>
        <v>Y</v>
      </c>
      <c r="R57" s="81">
        <f t="shared" si="11"/>
        <v>2.5</v>
      </c>
      <c r="S57" s="79">
        <f t="shared" si="12"/>
        <v>3</v>
      </c>
      <c r="T57" s="104" t="str">
        <f t="shared" si="13"/>
        <v>Y</v>
      </c>
      <c r="U57" s="99">
        <v>28</v>
      </c>
      <c r="V57" s="78">
        <f t="shared" si="14"/>
        <v>14</v>
      </c>
      <c r="W57" s="105">
        <v>10</v>
      </c>
      <c r="X57" s="86">
        <f t="shared" si="15"/>
        <v>5</v>
      </c>
      <c r="Y57" s="76">
        <f t="shared" si="16"/>
        <v>3</v>
      </c>
      <c r="Z57" s="100" t="str">
        <f t="shared" si="17"/>
        <v>Y</v>
      </c>
      <c r="AA57" s="106">
        <v>18</v>
      </c>
      <c r="AB57" s="86">
        <f t="shared" si="18"/>
        <v>9</v>
      </c>
      <c r="AC57" s="79">
        <f t="shared" si="19"/>
        <v>3</v>
      </c>
      <c r="AD57" s="96" t="str">
        <f t="shared" si="20"/>
        <v>Y</v>
      </c>
      <c r="AE57" s="82">
        <v>5</v>
      </c>
      <c r="AF57" s="83">
        <f t="shared" si="21"/>
        <v>2.5</v>
      </c>
      <c r="AG57" s="79">
        <f t="shared" si="22"/>
        <v>3</v>
      </c>
      <c r="AH57" s="96" t="str">
        <f t="shared" si="23"/>
        <v>Y</v>
      </c>
      <c r="AI57" s="97">
        <f t="shared" si="42"/>
        <v>3.35</v>
      </c>
      <c r="AJ57" s="79">
        <f t="shared" si="25"/>
        <v>3</v>
      </c>
      <c r="AK57" s="96" t="str">
        <f t="shared" si="26"/>
        <v>Y</v>
      </c>
      <c r="AL57" s="99">
        <v>26</v>
      </c>
      <c r="AM57" s="78">
        <f t="shared" si="27"/>
        <v>13</v>
      </c>
      <c r="AN57" s="105">
        <v>14</v>
      </c>
      <c r="AO57" s="92">
        <f t="shared" si="28"/>
        <v>7</v>
      </c>
      <c r="AP57" s="92">
        <f t="shared" si="29"/>
        <v>3</v>
      </c>
      <c r="AQ57" s="100" t="str">
        <f t="shared" si="30"/>
        <v>Y</v>
      </c>
      <c r="AR57" s="106">
        <v>12</v>
      </c>
      <c r="AS57" s="92">
        <f t="shared" si="31"/>
        <v>6</v>
      </c>
      <c r="AT57" s="92">
        <f t="shared" si="32"/>
        <v>3</v>
      </c>
      <c r="AU57" s="100" t="str">
        <f t="shared" si="33"/>
        <v>Y</v>
      </c>
      <c r="AV57" s="84">
        <v>5</v>
      </c>
      <c r="AW57" s="98">
        <f t="shared" si="34"/>
        <v>2.5</v>
      </c>
      <c r="AX57" s="79">
        <f t="shared" si="35"/>
        <v>3</v>
      </c>
      <c r="AY57" s="96" t="str">
        <f t="shared" si="36"/>
        <v>Y</v>
      </c>
      <c r="AZ57" s="97">
        <f t="shared" si="37"/>
        <v>2.5</v>
      </c>
      <c r="BA57" s="79">
        <f t="shared" si="38"/>
        <v>3</v>
      </c>
      <c r="BB57" s="96" t="str">
        <f t="shared" si="39"/>
        <v>Y</v>
      </c>
      <c r="BC57" s="201">
        <v>38.666666666666664</v>
      </c>
      <c r="BD57" s="79">
        <f t="shared" si="40"/>
        <v>2</v>
      </c>
      <c r="BE57" s="96" t="str">
        <f t="shared" si="41"/>
        <v>N</v>
      </c>
      <c r="BF57" s="29"/>
      <c r="BG57" s="30"/>
      <c r="BH57" s="30"/>
      <c r="BI57" s="31"/>
      <c r="BJ57" s="10"/>
    </row>
    <row r="58" spans="1:62" s="2" customFormat="1" ht="21" customHeight="1">
      <c r="A58" s="91">
        <v>50</v>
      </c>
      <c r="B58" s="92" t="s">
        <v>145</v>
      </c>
      <c r="C58" s="93" t="s">
        <v>144</v>
      </c>
      <c r="D58" s="102">
        <v>16</v>
      </c>
      <c r="E58" s="78">
        <f t="shared" si="3"/>
        <v>8</v>
      </c>
      <c r="F58" s="91">
        <v>10</v>
      </c>
      <c r="G58" s="86">
        <f t="shared" si="4"/>
        <v>5</v>
      </c>
      <c r="H58" s="79">
        <f t="shared" si="5"/>
        <v>3</v>
      </c>
      <c r="I58" s="80" t="str">
        <f t="shared" si="0"/>
        <v>Y</v>
      </c>
      <c r="J58" s="101">
        <v>6</v>
      </c>
      <c r="K58" s="81">
        <f t="shared" si="6"/>
        <v>3</v>
      </c>
      <c r="L58" s="79">
        <f t="shared" si="7"/>
        <v>3</v>
      </c>
      <c r="M58" s="96" t="str">
        <f t="shared" si="1"/>
        <v>Y</v>
      </c>
      <c r="N58" s="82">
        <v>5</v>
      </c>
      <c r="O58" s="83">
        <f t="shared" si="8"/>
        <v>2.5</v>
      </c>
      <c r="P58" s="79">
        <f t="shared" si="9"/>
        <v>3</v>
      </c>
      <c r="Q58" s="104" t="str">
        <f t="shared" si="10"/>
        <v>Y</v>
      </c>
      <c r="R58" s="81">
        <f t="shared" si="11"/>
        <v>2.5</v>
      </c>
      <c r="S58" s="79">
        <f t="shared" si="12"/>
        <v>3</v>
      </c>
      <c r="T58" s="104" t="str">
        <f t="shared" si="13"/>
        <v>Y</v>
      </c>
      <c r="U58" s="99">
        <v>25</v>
      </c>
      <c r="V58" s="78">
        <f t="shared" si="14"/>
        <v>12.5</v>
      </c>
      <c r="W58" s="105">
        <v>0</v>
      </c>
      <c r="X58" s="86">
        <f t="shared" si="15"/>
        <v>0</v>
      </c>
      <c r="Y58" s="76">
        <f t="shared" si="16"/>
        <v>0</v>
      </c>
      <c r="Z58" s="100" t="str">
        <f t="shared" si="17"/>
        <v>N</v>
      </c>
      <c r="AA58" s="106">
        <v>0</v>
      </c>
      <c r="AB58" s="86">
        <f t="shared" si="18"/>
        <v>0</v>
      </c>
      <c r="AC58" s="79">
        <f t="shared" si="19"/>
        <v>0</v>
      </c>
      <c r="AD58" s="96" t="str">
        <f t="shared" si="20"/>
        <v>N</v>
      </c>
      <c r="AE58" s="82">
        <v>5</v>
      </c>
      <c r="AF58" s="83">
        <f t="shared" si="21"/>
        <v>2.5</v>
      </c>
      <c r="AG58" s="79">
        <f t="shared" si="22"/>
        <v>3</v>
      </c>
      <c r="AH58" s="96" t="str">
        <f t="shared" si="23"/>
        <v>Y</v>
      </c>
      <c r="AI58" s="97">
        <f t="shared" si="42"/>
        <v>3.35</v>
      </c>
      <c r="AJ58" s="79">
        <f t="shared" si="25"/>
        <v>3</v>
      </c>
      <c r="AK58" s="96" t="str">
        <f t="shared" si="26"/>
        <v>Y</v>
      </c>
      <c r="AL58" s="99">
        <v>8</v>
      </c>
      <c r="AM58" s="78">
        <f t="shared" si="27"/>
        <v>4</v>
      </c>
      <c r="AN58" s="105">
        <v>4</v>
      </c>
      <c r="AO58" s="92">
        <f t="shared" si="28"/>
        <v>2</v>
      </c>
      <c r="AP58" s="92">
        <f t="shared" si="29"/>
        <v>3</v>
      </c>
      <c r="AQ58" s="100" t="str">
        <f t="shared" si="30"/>
        <v>Y</v>
      </c>
      <c r="AR58" s="106">
        <v>4</v>
      </c>
      <c r="AS58" s="92">
        <f t="shared" si="31"/>
        <v>2</v>
      </c>
      <c r="AT58" s="92">
        <f t="shared" si="32"/>
        <v>3</v>
      </c>
      <c r="AU58" s="100" t="str">
        <f t="shared" si="33"/>
        <v>Y</v>
      </c>
      <c r="AV58" s="84">
        <v>5</v>
      </c>
      <c r="AW58" s="98">
        <f t="shared" si="34"/>
        <v>2.5</v>
      </c>
      <c r="AX58" s="79">
        <f t="shared" si="35"/>
        <v>3</v>
      </c>
      <c r="AY58" s="96" t="str">
        <f t="shared" si="36"/>
        <v>Y</v>
      </c>
      <c r="AZ58" s="97">
        <f t="shared" si="37"/>
        <v>2.5</v>
      </c>
      <c r="BA58" s="79">
        <f t="shared" si="38"/>
        <v>3</v>
      </c>
      <c r="BB58" s="96" t="str">
        <f t="shared" si="39"/>
        <v>Y</v>
      </c>
      <c r="BC58" s="201">
        <v>28</v>
      </c>
      <c r="BD58" s="79">
        <f t="shared" si="40"/>
        <v>0</v>
      </c>
      <c r="BE58" s="96" t="str">
        <f t="shared" si="41"/>
        <v>N</v>
      </c>
      <c r="BF58" s="29"/>
      <c r="BG58" s="30"/>
      <c r="BH58" s="30"/>
      <c r="BI58" s="31"/>
      <c r="BJ58" s="10"/>
    </row>
    <row r="59" spans="1:62" s="2" customFormat="1" ht="21" customHeight="1">
      <c r="A59" s="91">
        <v>51</v>
      </c>
      <c r="B59" s="92" t="s">
        <v>147</v>
      </c>
      <c r="C59" s="93" t="s">
        <v>146</v>
      </c>
      <c r="D59" s="102">
        <v>18</v>
      </c>
      <c r="E59" s="78">
        <f t="shared" si="3"/>
        <v>9</v>
      </c>
      <c r="F59" s="91">
        <v>10</v>
      </c>
      <c r="G59" s="86">
        <f t="shared" si="4"/>
        <v>5</v>
      </c>
      <c r="H59" s="79">
        <f t="shared" si="5"/>
        <v>3</v>
      </c>
      <c r="I59" s="80" t="str">
        <f t="shared" si="0"/>
        <v>Y</v>
      </c>
      <c r="J59" s="101">
        <v>8</v>
      </c>
      <c r="K59" s="81">
        <f t="shared" si="6"/>
        <v>4</v>
      </c>
      <c r="L59" s="79">
        <f t="shared" si="7"/>
        <v>3</v>
      </c>
      <c r="M59" s="96" t="str">
        <f t="shared" si="1"/>
        <v>Y</v>
      </c>
      <c r="N59" s="82">
        <v>5</v>
      </c>
      <c r="O59" s="83">
        <f t="shared" si="8"/>
        <v>2.5</v>
      </c>
      <c r="P59" s="79">
        <f t="shared" si="9"/>
        <v>3</v>
      </c>
      <c r="Q59" s="104" t="str">
        <f t="shared" si="10"/>
        <v>Y</v>
      </c>
      <c r="R59" s="81">
        <f t="shared" si="11"/>
        <v>2.5</v>
      </c>
      <c r="S59" s="79">
        <f t="shared" si="12"/>
        <v>3</v>
      </c>
      <c r="T59" s="104" t="str">
        <f t="shared" si="13"/>
        <v>Y</v>
      </c>
      <c r="U59" s="99">
        <v>19</v>
      </c>
      <c r="V59" s="78">
        <f t="shared" si="14"/>
        <v>9.5</v>
      </c>
      <c r="W59" s="105">
        <v>7</v>
      </c>
      <c r="X59" s="86">
        <f t="shared" si="15"/>
        <v>3.5</v>
      </c>
      <c r="Y59" s="76">
        <f t="shared" si="16"/>
        <v>3</v>
      </c>
      <c r="Z59" s="100" t="str">
        <f t="shared" si="17"/>
        <v>Y</v>
      </c>
      <c r="AA59" s="106">
        <v>12</v>
      </c>
      <c r="AB59" s="86">
        <f t="shared" si="18"/>
        <v>6</v>
      </c>
      <c r="AC59" s="79">
        <f t="shared" si="19"/>
        <v>3</v>
      </c>
      <c r="AD59" s="96" t="str">
        <f t="shared" si="20"/>
        <v>Y</v>
      </c>
      <c r="AE59" s="82">
        <v>5</v>
      </c>
      <c r="AF59" s="83">
        <f t="shared" si="21"/>
        <v>2.5</v>
      </c>
      <c r="AG59" s="79">
        <f t="shared" si="22"/>
        <v>3</v>
      </c>
      <c r="AH59" s="96" t="str">
        <f t="shared" si="23"/>
        <v>Y</v>
      </c>
      <c r="AI59" s="97">
        <f t="shared" si="42"/>
        <v>3.35</v>
      </c>
      <c r="AJ59" s="79">
        <f t="shared" si="25"/>
        <v>3</v>
      </c>
      <c r="AK59" s="96" t="str">
        <f t="shared" si="26"/>
        <v>Y</v>
      </c>
      <c r="AL59" s="99">
        <v>25</v>
      </c>
      <c r="AM59" s="78">
        <f t="shared" si="27"/>
        <v>12.5</v>
      </c>
      <c r="AN59" s="105">
        <v>15</v>
      </c>
      <c r="AO59" s="92">
        <f t="shared" si="28"/>
        <v>7.5</v>
      </c>
      <c r="AP59" s="92">
        <f t="shared" si="29"/>
        <v>3</v>
      </c>
      <c r="AQ59" s="100" t="str">
        <f t="shared" si="30"/>
        <v>Y</v>
      </c>
      <c r="AR59" s="106">
        <v>10</v>
      </c>
      <c r="AS59" s="92">
        <f t="shared" si="31"/>
        <v>5</v>
      </c>
      <c r="AT59" s="92">
        <f t="shared" si="32"/>
        <v>3</v>
      </c>
      <c r="AU59" s="100" t="str">
        <f t="shared" si="33"/>
        <v>Y</v>
      </c>
      <c r="AV59" s="84">
        <v>5</v>
      </c>
      <c r="AW59" s="98">
        <f t="shared" si="34"/>
        <v>2.5</v>
      </c>
      <c r="AX59" s="79">
        <f t="shared" si="35"/>
        <v>3</v>
      </c>
      <c r="AY59" s="96" t="str">
        <f t="shared" si="36"/>
        <v>Y</v>
      </c>
      <c r="AZ59" s="97">
        <f t="shared" si="37"/>
        <v>2.5</v>
      </c>
      <c r="BA59" s="79">
        <f t="shared" si="38"/>
        <v>3</v>
      </c>
      <c r="BB59" s="96" t="str">
        <f t="shared" si="39"/>
        <v>Y</v>
      </c>
      <c r="BC59" s="201">
        <v>48</v>
      </c>
      <c r="BD59" s="79">
        <f t="shared" si="40"/>
        <v>3</v>
      </c>
      <c r="BE59" s="96" t="str">
        <f t="shared" si="41"/>
        <v>Y</v>
      </c>
      <c r="BF59" s="29"/>
      <c r="BG59" s="30"/>
      <c r="BH59" s="30"/>
      <c r="BI59" s="31"/>
      <c r="BJ59" s="10"/>
    </row>
    <row r="60" spans="1:62" s="2" customFormat="1" ht="21" customHeight="1">
      <c r="A60" s="91">
        <v>52</v>
      </c>
      <c r="B60" s="92" t="s">
        <v>149</v>
      </c>
      <c r="C60" s="93" t="s">
        <v>148</v>
      </c>
      <c r="D60" s="102">
        <v>28</v>
      </c>
      <c r="E60" s="78">
        <f t="shared" si="3"/>
        <v>14</v>
      </c>
      <c r="F60" s="91">
        <v>10</v>
      </c>
      <c r="G60" s="86">
        <f t="shared" si="4"/>
        <v>5</v>
      </c>
      <c r="H60" s="79">
        <f t="shared" si="5"/>
        <v>3</v>
      </c>
      <c r="I60" s="80" t="str">
        <f t="shared" si="0"/>
        <v>Y</v>
      </c>
      <c r="J60" s="101">
        <v>18</v>
      </c>
      <c r="K60" s="81">
        <f t="shared" si="6"/>
        <v>9</v>
      </c>
      <c r="L60" s="79">
        <f t="shared" si="7"/>
        <v>3</v>
      </c>
      <c r="M60" s="96" t="str">
        <f t="shared" si="1"/>
        <v>Y</v>
      </c>
      <c r="N60" s="82">
        <v>5</v>
      </c>
      <c r="O60" s="83">
        <f t="shared" si="8"/>
        <v>2.5</v>
      </c>
      <c r="P60" s="79">
        <f t="shared" si="9"/>
        <v>3</v>
      </c>
      <c r="Q60" s="104" t="str">
        <f t="shared" si="10"/>
        <v>Y</v>
      </c>
      <c r="R60" s="81">
        <f t="shared" si="11"/>
        <v>2.5</v>
      </c>
      <c r="S60" s="79">
        <f t="shared" si="12"/>
        <v>3</v>
      </c>
      <c r="T60" s="104" t="str">
        <f t="shared" si="13"/>
        <v>Y</v>
      </c>
      <c r="U60" s="99">
        <v>10</v>
      </c>
      <c r="V60" s="78">
        <f t="shared" si="14"/>
        <v>5</v>
      </c>
      <c r="W60" s="105">
        <v>0</v>
      </c>
      <c r="X60" s="86">
        <f t="shared" si="15"/>
        <v>0</v>
      </c>
      <c r="Y60" s="76">
        <f t="shared" si="16"/>
        <v>0</v>
      </c>
      <c r="Z60" s="100" t="str">
        <f t="shared" si="17"/>
        <v>N</v>
      </c>
      <c r="AA60" s="106">
        <v>10</v>
      </c>
      <c r="AB60" s="86">
        <f t="shared" si="18"/>
        <v>5</v>
      </c>
      <c r="AC60" s="79">
        <f t="shared" si="19"/>
        <v>3</v>
      </c>
      <c r="AD60" s="96" t="str">
        <f t="shared" si="20"/>
        <v>Y</v>
      </c>
      <c r="AE60" s="82">
        <v>5</v>
      </c>
      <c r="AF60" s="83">
        <f t="shared" si="21"/>
        <v>2.5</v>
      </c>
      <c r="AG60" s="79">
        <f t="shared" si="22"/>
        <v>3</v>
      </c>
      <c r="AH60" s="96" t="str">
        <f t="shared" si="23"/>
        <v>Y</v>
      </c>
      <c r="AI60" s="97">
        <f t="shared" si="42"/>
        <v>3.35</v>
      </c>
      <c r="AJ60" s="79">
        <f t="shared" si="25"/>
        <v>3</v>
      </c>
      <c r="AK60" s="96" t="str">
        <f t="shared" si="26"/>
        <v>Y</v>
      </c>
      <c r="AL60" s="99">
        <v>27</v>
      </c>
      <c r="AM60" s="78">
        <f t="shared" si="27"/>
        <v>13.5</v>
      </c>
      <c r="AN60" s="105">
        <v>15</v>
      </c>
      <c r="AO60" s="92">
        <f t="shared" si="28"/>
        <v>7.5</v>
      </c>
      <c r="AP60" s="92">
        <f t="shared" si="29"/>
        <v>3</v>
      </c>
      <c r="AQ60" s="100" t="str">
        <f t="shared" si="30"/>
        <v>Y</v>
      </c>
      <c r="AR60" s="106">
        <v>12</v>
      </c>
      <c r="AS60" s="92">
        <f t="shared" si="31"/>
        <v>6</v>
      </c>
      <c r="AT60" s="92">
        <f t="shared" si="32"/>
        <v>3</v>
      </c>
      <c r="AU60" s="100" t="str">
        <f t="shared" si="33"/>
        <v>Y</v>
      </c>
      <c r="AV60" s="84">
        <v>5</v>
      </c>
      <c r="AW60" s="98">
        <f t="shared" si="34"/>
        <v>2.5</v>
      </c>
      <c r="AX60" s="79">
        <f t="shared" si="35"/>
        <v>3</v>
      </c>
      <c r="AY60" s="96" t="str">
        <f t="shared" si="36"/>
        <v>Y</v>
      </c>
      <c r="AZ60" s="97">
        <f t="shared" si="37"/>
        <v>2.5</v>
      </c>
      <c r="BA60" s="79">
        <f t="shared" si="38"/>
        <v>3</v>
      </c>
      <c r="BB60" s="96" t="str">
        <f t="shared" si="39"/>
        <v>Y</v>
      </c>
      <c r="BC60" s="201">
        <v>50.666666666666664</v>
      </c>
      <c r="BD60" s="79">
        <f t="shared" si="40"/>
        <v>3</v>
      </c>
      <c r="BE60" s="96" t="str">
        <f t="shared" si="41"/>
        <v>Y</v>
      </c>
      <c r="BF60" s="29"/>
      <c r="BG60" s="30"/>
      <c r="BH60" s="30"/>
      <c r="BI60" s="31"/>
      <c r="BJ60" s="10"/>
    </row>
    <row r="61" spans="1:62" s="2" customFormat="1" ht="21" customHeight="1">
      <c r="A61" s="91">
        <v>53</v>
      </c>
      <c r="B61" s="92" t="s">
        <v>151</v>
      </c>
      <c r="C61" s="93" t="s">
        <v>150</v>
      </c>
      <c r="D61" s="102">
        <v>30</v>
      </c>
      <c r="E61" s="78">
        <f t="shared" si="3"/>
        <v>15</v>
      </c>
      <c r="F61" s="91">
        <v>10</v>
      </c>
      <c r="G61" s="86">
        <f t="shared" si="4"/>
        <v>5</v>
      </c>
      <c r="H61" s="79">
        <f t="shared" si="5"/>
        <v>3</v>
      </c>
      <c r="I61" s="80" t="str">
        <f t="shared" si="0"/>
        <v>Y</v>
      </c>
      <c r="J61" s="101">
        <v>20</v>
      </c>
      <c r="K61" s="81">
        <f t="shared" si="6"/>
        <v>10</v>
      </c>
      <c r="L61" s="79">
        <f t="shared" si="7"/>
        <v>3</v>
      </c>
      <c r="M61" s="96" t="str">
        <f t="shared" si="1"/>
        <v>Y</v>
      </c>
      <c r="N61" s="82">
        <v>5</v>
      </c>
      <c r="O61" s="83">
        <f t="shared" si="8"/>
        <v>2.5</v>
      </c>
      <c r="P61" s="79">
        <f t="shared" si="9"/>
        <v>3</v>
      </c>
      <c r="Q61" s="104" t="str">
        <f t="shared" si="10"/>
        <v>Y</v>
      </c>
      <c r="R61" s="81">
        <f t="shared" si="11"/>
        <v>2.5</v>
      </c>
      <c r="S61" s="79">
        <f t="shared" si="12"/>
        <v>3</v>
      </c>
      <c r="T61" s="104" t="str">
        <f t="shared" si="13"/>
        <v>Y</v>
      </c>
      <c r="U61" s="99">
        <v>14</v>
      </c>
      <c r="V61" s="78">
        <f t="shared" si="14"/>
        <v>7</v>
      </c>
      <c r="W61" s="105">
        <v>9</v>
      </c>
      <c r="X61" s="86">
        <f t="shared" si="15"/>
        <v>4.5</v>
      </c>
      <c r="Y61" s="76">
        <f t="shared" si="16"/>
        <v>3</v>
      </c>
      <c r="Z61" s="100" t="str">
        <f t="shared" si="17"/>
        <v>Y</v>
      </c>
      <c r="AA61" s="106">
        <v>5</v>
      </c>
      <c r="AB61" s="86">
        <f t="shared" si="18"/>
        <v>2.5</v>
      </c>
      <c r="AC61" s="79">
        <f t="shared" si="19"/>
        <v>3</v>
      </c>
      <c r="AD61" s="96" t="str">
        <f t="shared" si="20"/>
        <v>Y</v>
      </c>
      <c r="AE61" s="82">
        <v>5</v>
      </c>
      <c r="AF61" s="83">
        <f t="shared" si="21"/>
        <v>2.5</v>
      </c>
      <c r="AG61" s="79">
        <f t="shared" si="22"/>
        <v>3</v>
      </c>
      <c r="AH61" s="96" t="str">
        <f t="shared" si="23"/>
        <v>Y</v>
      </c>
      <c r="AI61" s="97">
        <f t="shared" si="42"/>
        <v>3.35</v>
      </c>
      <c r="AJ61" s="79">
        <f t="shared" si="25"/>
        <v>3</v>
      </c>
      <c r="AK61" s="96" t="str">
        <f t="shared" si="26"/>
        <v>Y</v>
      </c>
      <c r="AL61" s="99">
        <v>29</v>
      </c>
      <c r="AM61" s="78">
        <f t="shared" si="27"/>
        <v>14.5</v>
      </c>
      <c r="AN61" s="105">
        <v>15</v>
      </c>
      <c r="AO61" s="92">
        <f t="shared" si="28"/>
        <v>7.5</v>
      </c>
      <c r="AP61" s="92">
        <f t="shared" si="29"/>
        <v>3</v>
      </c>
      <c r="AQ61" s="100" t="str">
        <f t="shared" si="30"/>
        <v>Y</v>
      </c>
      <c r="AR61" s="106">
        <v>14</v>
      </c>
      <c r="AS61" s="92">
        <f t="shared" si="31"/>
        <v>7</v>
      </c>
      <c r="AT61" s="92">
        <f t="shared" si="32"/>
        <v>3</v>
      </c>
      <c r="AU61" s="100" t="str">
        <f t="shared" si="33"/>
        <v>Y</v>
      </c>
      <c r="AV61" s="84">
        <v>5</v>
      </c>
      <c r="AW61" s="98">
        <f t="shared" si="34"/>
        <v>2.5</v>
      </c>
      <c r="AX61" s="79">
        <f t="shared" si="35"/>
        <v>3</v>
      </c>
      <c r="AY61" s="96" t="str">
        <f t="shared" si="36"/>
        <v>Y</v>
      </c>
      <c r="AZ61" s="97">
        <f t="shared" si="37"/>
        <v>2.5</v>
      </c>
      <c r="BA61" s="79">
        <f t="shared" si="38"/>
        <v>3</v>
      </c>
      <c r="BB61" s="96" t="str">
        <f t="shared" si="39"/>
        <v>Y</v>
      </c>
      <c r="BC61" s="201">
        <v>34.666666666666664</v>
      </c>
      <c r="BD61" s="79">
        <f t="shared" si="40"/>
        <v>1</v>
      </c>
      <c r="BE61" s="96" t="str">
        <f t="shared" si="41"/>
        <v>N</v>
      </c>
      <c r="BF61" s="29"/>
      <c r="BG61" s="30"/>
      <c r="BH61" s="30"/>
      <c r="BI61" s="31"/>
      <c r="BJ61" s="10"/>
    </row>
    <row r="62" spans="1:62" s="2" customFormat="1" ht="21" customHeight="1">
      <c r="A62" s="91">
        <v>54</v>
      </c>
      <c r="B62" s="92" t="s">
        <v>153</v>
      </c>
      <c r="C62" s="93" t="s">
        <v>152</v>
      </c>
      <c r="D62" s="102">
        <v>20</v>
      </c>
      <c r="E62" s="78">
        <f t="shared" si="3"/>
        <v>10</v>
      </c>
      <c r="F62" s="91">
        <v>10</v>
      </c>
      <c r="G62" s="86">
        <f t="shared" si="4"/>
        <v>5</v>
      </c>
      <c r="H62" s="79">
        <f t="shared" si="5"/>
        <v>3</v>
      </c>
      <c r="I62" s="80" t="str">
        <f t="shared" si="0"/>
        <v>Y</v>
      </c>
      <c r="J62" s="101">
        <v>10</v>
      </c>
      <c r="K62" s="81">
        <f t="shared" si="6"/>
        <v>5</v>
      </c>
      <c r="L62" s="79">
        <f t="shared" si="7"/>
        <v>3</v>
      </c>
      <c r="M62" s="96" t="str">
        <f t="shared" si="1"/>
        <v>Y</v>
      </c>
      <c r="N62" s="82">
        <v>5</v>
      </c>
      <c r="O62" s="83">
        <f t="shared" si="8"/>
        <v>2.5</v>
      </c>
      <c r="P62" s="79">
        <f t="shared" si="9"/>
        <v>3</v>
      </c>
      <c r="Q62" s="104" t="str">
        <f t="shared" si="10"/>
        <v>Y</v>
      </c>
      <c r="R62" s="81">
        <f t="shared" si="11"/>
        <v>2.5</v>
      </c>
      <c r="S62" s="79">
        <f t="shared" si="12"/>
        <v>3</v>
      </c>
      <c r="T62" s="104" t="str">
        <f t="shared" si="13"/>
        <v>Y</v>
      </c>
      <c r="U62" s="99">
        <v>23</v>
      </c>
      <c r="V62" s="78">
        <f t="shared" si="14"/>
        <v>11.5</v>
      </c>
      <c r="W62" s="105">
        <v>10</v>
      </c>
      <c r="X62" s="86">
        <f t="shared" si="15"/>
        <v>5</v>
      </c>
      <c r="Y62" s="76">
        <f t="shared" si="16"/>
        <v>3</v>
      </c>
      <c r="Z62" s="100" t="str">
        <f t="shared" si="17"/>
        <v>Y</v>
      </c>
      <c r="AA62" s="106">
        <v>13</v>
      </c>
      <c r="AB62" s="86">
        <f t="shared" si="18"/>
        <v>6.5</v>
      </c>
      <c r="AC62" s="79">
        <f t="shared" si="19"/>
        <v>3</v>
      </c>
      <c r="AD62" s="96" t="str">
        <f t="shared" si="20"/>
        <v>Y</v>
      </c>
      <c r="AE62" s="82">
        <v>5</v>
      </c>
      <c r="AF62" s="83">
        <f t="shared" si="21"/>
        <v>2.5</v>
      </c>
      <c r="AG62" s="79">
        <f t="shared" si="22"/>
        <v>3</v>
      </c>
      <c r="AH62" s="96" t="str">
        <f t="shared" si="23"/>
        <v>Y</v>
      </c>
      <c r="AI62" s="97">
        <f t="shared" si="42"/>
        <v>3.35</v>
      </c>
      <c r="AJ62" s="79">
        <f t="shared" si="25"/>
        <v>3</v>
      </c>
      <c r="AK62" s="96" t="str">
        <f t="shared" si="26"/>
        <v>Y</v>
      </c>
      <c r="AL62" s="99">
        <v>29</v>
      </c>
      <c r="AM62" s="78">
        <f t="shared" si="27"/>
        <v>14.5</v>
      </c>
      <c r="AN62" s="105">
        <v>14</v>
      </c>
      <c r="AO62" s="92">
        <f t="shared" si="28"/>
        <v>7</v>
      </c>
      <c r="AP62" s="92">
        <f t="shared" si="29"/>
        <v>3</v>
      </c>
      <c r="AQ62" s="100" t="str">
        <f t="shared" si="30"/>
        <v>Y</v>
      </c>
      <c r="AR62" s="106">
        <v>15</v>
      </c>
      <c r="AS62" s="92">
        <f t="shared" si="31"/>
        <v>7.5</v>
      </c>
      <c r="AT62" s="92">
        <f t="shared" si="32"/>
        <v>3</v>
      </c>
      <c r="AU62" s="100" t="str">
        <f t="shared" si="33"/>
        <v>Y</v>
      </c>
      <c r="AV62" s="84">
        <v>5</v>
      </c>
      <c r="AW62" s="98">
        <f t="shared" si="34"/>
        <v>2.5</v>
      </c>
      <c r="AX62" s="79">
        <f t="shared" si="35"/>
        <v>3</v>
      </c>
      <c r="AY62" s="96" t="str">
        <f t="shared" si="36"/>
        <v>Y</v>
      </c>
      <c r="AZ62" s="97">
        <f t="shared" si="37"/>
        <v>2.5</v>
      </c>
      <c r="BA62" s="79">
        <f t="shared" si="38"/>
        <v>3</v>
      </c>
      <c r="BB62" s="96" t="str">
        <f t="shared" si="39"/>
        <v>Y</v>
      </c>
      <c r="BC62" s="201">
        <v>28</v>
      </c>
      <c r="BD62" s="79">
        <f t="shared" si="40"/>
        <v>0</v>
      </c>
      <c r="BE62" s="96" t="str">
        <f t="shared" si="41"/>
        <v>N</v>
      </c>
      <c r="BF62" s="29"/>
      <c r="BG62" s="30"/>
      <c r="BH62" s="30"/>
      <c r="BI62" s="31"/>
      <c r="BJ62" s="10"/>
    </row>
    <row r="63" spans="1:62" s="2" customFormat="1" ht="21" customHeight="1">
      <c r="A63" s="91">
        <v>55</v>
      </c>
      <c r="B63" s="92" t="s">
        <v>155</v>
      </c>
      <c r="C63" s="93" t="s">
        <v>154</v>
      </c>
      <c r="D63" s="102">
        <v>10</v>
      </c>
      <c r="E63" s="78">
        <f t="shared" si="3"/>
        <v>5</v>
      </c>
      <c r="F63" s="91">
        <v>7</v>
      </c>
      <c r="G63" s="86">
        <f t="shared" si="4"/>
        <v>3.5</v>
      </c>
      <c r="H63" s="79">
        <f t="shared" si="5"/>
        <v>3</v>
      </c>
      <c r="I63" s="80" t="str">
        <f t="shared" si="0"/>
        <v>Y</v>
      </c>
      <c r="J63" s="101">
        <v>3</v>
      </c>
      <c r="K63" s="81">
        <f t="shared" si="6"/>
        <v>1.5</v>
      </c>
      <c r="L63" s="79">
        <f t="shared" si="7"/>
        <v>1</v>
      </c>
      <c r="M63" s="96" t="str">
        <f t="shared" si="1"/>
        <v>N</v>
      </c>
      <c r="N63" s="82">
        <v>5</v>
      </c>
      <c r="O63" s="83">
        <f t="shared" si="8"/>
        <v>2.5</v>
      </c>
      <c r="P63" s="79">
        <f t="shared" si="9"/>
        <v>3</v>
      </c>
      <c r="Q63" s="104" t="str">
        <f t="shared" si="10"/>
        <v>Y</v>
      </c>
      <c r="R63" s="81">
        <f t="shared" si="11"/>
        <v>2.5</v>
      </c>
      <c r="S63" s="79">
        <f t="shared" si="12"/>
        <v>3</v>
      </c>
      <c r="T63" s="104" t="str">
        <f t="shared" si="13"/>
        <v>Y</v>
      </c>
      <c r="U63" s="99">
        <v>7</v>
      </c>
      <c r="V63" s="78">
        <f t="shared" si="14"/>
        <v>3.5</v>
      </c>
      <c r="W63" s="105">
        <v>2</v>
      </c>
      <c r="X63" s="86">
        <f t="shared" si="15"/>
        <v>1</v>
      </c>
      <c r="Y63" s="76">
        <f t="shared" si="16"/>
        <v>0</v>
      </c>
      <c r="Z63" s="100" t="str">
        <f t="shared" si="17"/>
        <v>N</v>
      </c>
      <c r="AA63" s="106">
        <v>5</v>
      </c>
      <c r="AB63" s="86">
        <f t="shared" si="18"/>
        <v>2.5</v>
      </c>
      <c r="AC63" s="79">
        <f t="shared" si="19"/>
        <v>3</v>
      </c>
      <c r="AD63" s="96" t="str">
        <f t="shared" si="20"/>
        <v>Y</v>
      </c>
      <c r="AE63" s="82">
        <v>5</v>
      </c>
      <c r="AF63" s="83">
        <f t="shared" si="21"/>
        <v>2.5</v>
      </c>
      <c r="AG63" s="79">
        <f t="shared" si="22"/>
        <v>3</v>
      </c>
      <c r="AH63" s="96" t="str">
        <f t="shared" si="23"/>
        <v>Y</v>
      </c>
      <c r="AI63" s="97">
        <f t="shared" si="42"/>
        <v>3.35</v>
      </c>
      <c r="AJ63" s="79">
        <f t="shared" si="25"/>
        <v>3</v>
      </c>
      <c r="AK63" s="96" t="str">
        <f t="shared" si="26"/>
        <v>Y</v>
      </c>
      <c r="AL63" s="99">
        <v>23</v>
      </c>
      <c r="AM63" s="78">
        <f t="shared" si="27"/>
        <v>11.5</v>
      </c>
      <c r="AN63" s="105">
        <v>15</v>
      </c>
      <c r="AO63" s="92">
        <f t="shared" si="28"/>
        <v>7.5</v>
      </c>
      <c r="AP63" s="92">
        <f t="shared" si="29"/>
        <v>3</v>
      </c>
      <c r="AQ63" s="100" t="str">
        <f t="shared" si="30"/>
        <v>Y</v>
      </c>
      <c r="AR63" s="106">
        <v>8</v>
      </c>
      <c r="AS63" s="92">
        <f t="shared" si="31"/>
        <v>4</v>
      </c>
      <c r="AT63" s="92">
        <f t="shared" si="32"/>
        <v>3</v>
      </c>
      <c r="AU63" s="100" t="str">
        <f t="shared" si="33"/>
        <v>Y</v>
      </c>
      <c r="AV63" s="84">
        <v>5</v>
      </c>
      <c r="AW63" s="98">
        <f t="shared" si="34"/>
        <v>2.5</v>
      </c>
      <c r="AX63" s="79">
        <f t="shared" si="35"/>
        <v>3</v>
      </c>
      <c r="AY63" s="96" t="str">
        <f t="shared" si="36"/>
        <v>Y</v>
      </c>
      <c r="AZ63" s="97">
        <f t="shared" si="37"/>
        <v>2.5</v>
      </c>
      <c r="BA63" s="79">
        <f t="shared" si="38"/>
        <v>3</v>
      </c>
      <c r="BB63" s="96" t="str">
        <f t="shared" si="39"/>
        <v>Y</v>
      </c>
      <c r="BC63" s="201">
        <v>32</v>
      </c>
      <c r="BD63" s="79">
        <f t="shared" si="40"/>
        <v>1</v>
      </c>
      <c r="BE63" s="96" t="str">
        <f t="shared" si="41"/>
        <v>N</v>
      </c>
      <c r="BF63" s="29"/>
      <c r="BG63" s="30"/>
      <c r="BH63" s="30"/>
      <c r="BI63" s="31"/>
      <c r="BJ63" s="10"/>
    </row>
    <row r="64" spans="1:62" s="2" customFormat="1" ht="21" customHeight="1">
      <c r="A64" s="91">
        <v>56</v>
      </c>
      <c r="B64" s="92" t="s">
        <v>157</v>
      </c>
      <c r="C64" s="93" t="s">
        <v>156</v>
      </c>
      <c r="D64" s="102">
        <v>30</v>
      </c>
      <c r="E64" s="78">
        <f t="shared" si="3"/>
        <v>15</v>
      </c>
      <c r="F64" s="91">
        <v>10</v>
      </c>
      <c r="G64" s="86">
        <f t="shared" si="4"/>
        <v>5</v>
      </c>
      <c r="H64" s="79">
        <f t="shared" si="5"/>
        <v>3</v>
      </c>
      <c r="I64" s="80" t="str">
        <f t="shared" si="0"/>
        <v>Y</v>
      </c>
      <c r="J64" s="101">
        <v>20</v>
      </c>
      <c r="K64" s="81">
        <f t="shared" si="6"/>
        <v>10</v>
      </c>
      <c r="L64" s="79">
        <f t="shared" si="7"/>
        <v>3</v>
      </c>
      <c r="M64" s="96" t="str">
        <f t="shared" si="1"/>
        <v>Y</v>
      </c>
      <c r="N64" s="82">
        <v>5</v>
      </c>
      <c r="O64" s="83">
        <f t="shared" si="8"/>
        <v>2.5</v>
      </c>
      <c r="P64" s="79">
        <f t="shared" si="9"/>
        <v>3</v>
      </c>
      <c r="Q64" s="104" t="str">
        <f t="shared" si="10"/>
        <v>Y</v>
      </c>
      <c r="R64" s="81">
        <f t="shared" si="11"/>
        <v>2.5</v>
      </c>
      <c r="S64" s="79">
        <f t="shared" si="12"/>
        <v>3</v>
      </c>
      <c r="T64" s="104" t="str">
        <f t="shared" si="13"/>
        <v>Y</v>
      </c>
      <c r="U64" s="99">
        <v>10</v>
      </c>
      <c r="V64" s="78">
        <f t="shared" si="14"/>
        <v>5</v>
      </c>
      <c r="W64" s="105">
        <v>1</v>
      </c>
      <c r="X64" s="86">
        <f t="shared" si="15"/>
        <v>0.5</v>
      </c>
      <c r="Y64" s="76">
        <f t="shared" si="16"/>
        <v>0</v>
      </c>
      <c r="Z64" s="100" t="str">
        <f t="shared" si="17"/>
        <v>N</v>
      </c>
      <c r="AA64" s="106">
        <v>9</v>
      </c>
      <c r="AB64" s="86">
        <f t="shared" si="18"/>
        <v>4.5</v>
      </c>
      <c r="AC64" s="79">
        <f t="shared" si="19"/>
        <v>3</v>
      </c>
      <c r="AD64" s="96" t="str">
        <f t="shared" si="20"/>
        <v>Y</v>
      </c>
      <c r="AE64" s="82">
        <v>5</v>
      </c>
      <c r="AF64" s="83">
        <f t="shared" si="21"/>
        <v>2.5</v>
      </c>
      <c r="AG64" s="79">
        <f t="shared" si="22"/>
        <v>3</v>
      </c>
      <c r="AH64" s="96" t="str">
        <f t="shared" si="23"/>
        <v>Y</v>
      </c>
      <c r="AI64" s="97">
        <f t="shared" si="42"/>
        <v>3.35</v>
      </c>
      <c r="AJ64" s="79">
        <f t="shared" si="25"/>
        <v>3</v>
      </c>
      <c r="AK64" s="96" t="str">
        <f t="shared" si="26"/>
        <v>Y</v>
      </c>
      <c r="AL64" s="99">
        <v>30</v>
      </c>
      <c r="AM64" s="78">
        <f t="shared" si="27"/>
        <v>15</v>
      </c>
      <c r="AN64" s="105">
        <v>15</v>
      </c>
      <c r="AO64" s="92">
        <f t="shared" si="28"/>
        <v>7.5</v>
      </c>
      <c r="AP64" s="92">
        <f t="shared" si="29"/>
        <v>3</v>
      </c>
      <c r="AQ64" s="100" t="str">
        <f t="shared" si="30"/>
        <v>Y</v>
      </c>
      <c r="AR64" s="106">
        <v>15</v>
      </c>
      <c r="AS64" s="92">
        <f t="shared" si="31"/>
        <v>7.5</v>
      </c>
      <c r="AT64" s="92">
        <f t="shared" si="32"/>
        <v>3</v>
      </c>
      <c r="AU64" s="100" t="str">
        <f t="shared" si="33"/>
        <v>Y</v>
      </c>
      <c r="AV64" s="84">
        <v>5</v>
      </c>
      <c r="AW64" s="98">
        <f t="shared" si="34"/>
        <v>2.5</v>
      </c>
      <c r="AX64" s="79">
        <f t="shared" si="35"/>
        <v>3</v>
      </c>
      <c r="AY64" s="96" t="str">
        <f t="shared" si="36"/>
        <v>Y</v>
      </c>
      <c r="AZ64" s="97">
        <f t="shared" si="37"/>
        <v>2.5</v>
      </c>
      <c r="BA64" s="79">
        <f t="shared" si="38"/>
        <v>3</v>
      </c>
      <c r="BB64" s="96" t="str">
        <f t="shared" si="39"/>
        <v>Y</v>
      </c>
      <c r="BC64" s="201">
        <v>38.666666666666664</v>
      </c>
      <c r="BD64" s="79">
        <f t="shared" si="40"/>
        <v>2</v>
      </c>
      <c r="BE64" s="96" t="str">
        <f t="shared" si="41"/>
        <v>N</v>
      </c>
      <c r="BF64" s="29"/>
      <c r="BG64" s="30"/>
      <c r="BH64" s="30"/>
      <c r="BI64" s="31"/>
      <c r="BJ64" s="10"/>
    </row>
    <row r="65" spans="1:62" s="2" customFormat="1" ht="21" customHeight="1">
      <c r="A65" s="91">
        <v>57</v>
      </c>
      <c r="B65" s="92" t="s">
        <v>159</v>
      </c>
      <c r="C65" s="93" t="s">
        <v>158</v>
      </c>
      <c r="D65" s="102">
        <v>28</v>
      </c>
      <c r="E65" s="78">
        <f t="shared" si="3"/>
        <v>14</v>
      </c>
      <c r="F65" s="91">
        <v>10</v>
      </c>
      <c r="G65" s="86">
        <f t="shared" si="4"/>
        <v>5</v>
      </c>
      <c r="H65" s="79">
        <f t="shared" si="5"/>
        <v>3</v>
      </c>
      <c r="I65" s="80" t="str">
        <f t="shared" si="0"/>
        <v>Y</v>
      </c>
      <c r="J65" s="101">
        <v>18</v>
      </c>
      <c r="K65" s="81">
        <f t="shared" si="6"/>
        <v>9</v>
      </c>
      <c r="L65" s="79">
        <f t="shared" si="7"/>
        <v>3</v>
      </c>
      <c r="M65" s="96" t="str">
        <f t="shared" si="1"/>
        <v>Y</v>
      </c>
      <c r="N65" s="82">
        <v>5</v>
      </c>
      <c r="O65" s="83">
        <f t="shared" si="8"/>
        <v>2.5</v>
      </c>
      <c r="P65" s="79">
        <f t="shared" si="9"/>
        <v>3</v>
      </c>
      <c r="Q65" s="104" t="str">
        <f t="shared" si="10"/>
        <v>Y</v>
      </c>
      <c r="R65" s="81">
        <f t="shared" si="11"/>
        <v>2.5</v>
      </c>
      <c r="S65" s="79">
        <f t="shared" si="12"/>
        <v>3</v>
      </c>
      <c r="T65" s="104" t="str">
        <f t="shared" si="13"/>
        <v>Y</v>
      </c>
      <c r="U65" s="99">
        <v>26</v>
      </c>
      <c r="V65" s="78">
        <f t="shared" si="14"/>
        <v>13</v>
      </c>
      <c r="W65" s="105">
        <v>9</v>
      </c>
      <c r="X65" s="86">
        <f t="shared" si="15"/>
        <v>4.5</v>
      </c>
      <c r="Y65" s="76">
        <f t="shared" si="16"/>
        <v>3</v>
      </c>
      <c r="Z65" s="100" t="str">
        <f t="shared" si="17"/>
        <v>Y</v>
      </c>
      <c r="AA65" s="106">
        <v>17</v>
      </c>
      <c r="AB65" s="86">
        <f t="shared" si="18"/>
        <v>8.5</v>
      </c>
      <c r="AC65" s="79">
        <f t="shared" si="19"/>
        <v>3</v>
      </c>
      <c r="AD65" s="96" t="str">
        <f t="shared" si="20"/>
        <v>Y</v>
      </c>
      <c r="AE65" s="82">
        <v>5</v>
      </c>
      <c r="AF65" s="83">
        <f t="shared" si="21"/>
        <v>2.5</v>
      </c>
      <c r="AG65" s="79">
        <f t="shared" si="22"/>
        <v>3</v>
      </c>
      <c r="AH65" s="96" t="str">
        <f t="shared" si="23"/>
        <v>Y</v>
      </c>
      <c r="AI65" s="97">
        <f t="shared" si="42"/>
        <v>3.35</v>
      </c>
      <c r="AJ65" s="79">
        <f t="shared" si="25"/>
        <v>3</v>
      </c>
      <c r="AK65" s="96" t="str">
        <f t="shared" si="26"/>
        <v>Y</v>
      </c>
      <c r="AL65" s="99">
        <v>29</v>
      </c>
      <c r="AM65" s="78">
        <f t="shared" si="27"/>
        <v>14.5</v>
      </c>
      <c r="AN65" s="105">
        <v>15</v>
      </c>
      <c r="AO65" s="92">
        <f t="shared" si="28"/>
        <v>7.5</v>
      </c>
      <c r="AP65" s="92">
        <f t="shared" si="29"/>
        <v>3</v>
      </c>
      <c r="AQ65" s="100" t="str">
        <f t="shared" si="30"/>
        <v>Y</v>
      </c>
      <c r="AR65" s="106">
        <v>14</v>
      </c>
      <c r="AS65" s="92">
        <f t="shared" si="31"/>
        <v>7</v>
      </c>
      <c r="AT65" s="92">
        <f t="shared" si="32"/>
        <v>3</v>
      </c>
      <c r="AU65" s="100" t="str">
        <f t="shared" si="33"/>
        <v>Y</v>
      </c>
      <c r="AV65" s="84">
        <v>5</v>
      </c>
      <c r="AW65" s="98">
        <f t="shared" si="34"/>
        <v>2.5</v>
      </c>
      <c r="AX65" s="79">
        <f t="shared" si="35"/>
        <v>3</v>
      </c>
      <c r="AY65" s="96" t="str">
        <f t="shared" si="36"/>
        <v>Y</v>
      </c>
      <c r="AZ65" s="97">
        <f t="shared" si="37"/>
        <v>2.5</v>
      </c>
      <c r="BA65" s="79">
        <f t="shared" si="38"/>
        <v>3</v>
      </c>
      <c r="BB65" s="96" t="str">
        <f t="shared" si="39"/>
        <v>Y</v>
      </c>
      <c r="BC65" s="201">
        <v>42.666666666666664</v>
      </c>
      <c r="BD65" s="79">
        <f t="shared" si="40"/>
        <v>3</v>
      </c>
      <c r="BE65" s="96" t="str">
        <f t="shared" si="41"/>
        <v>Y</v>
      </c>
      <c r="BF65" s="29"/>
      <c r="BG65" s="30"/>
      <c r="BH65" s="30"/>
      <c r="BI65" s="31"/>
      <c r="BJ65" s="10"/>
    </row>
    <row r="66" spans="1:62" s="2" customFormat="1" ht="21" customHeight="1">
      <c r="A66" s="91">
        <v>58</v>
      </c>
      <c r="B66" s="92" t="s">
        <v>161</v>
      </c>
      <c r="C66" s="93" t="s">
        <v>160</v>
      </c>
      <c r="D66" s="102">
        <v>23</v>
      </c>
      <c r="E66" s="78">
        <f t="shared" si="3"/>
        <v>11.5</v>
      </c>
      <c r="F66" s="91">
        <v>10</v>
      </c>
      <c r="G66" s="86">
        <f t="shared" si="4"/>
        <v>5</v>
      </c>
      <c r="H66" s="79">
        <f t="shared" si="5"/>
        <v>3</v>
      </c>
      <c r="I66" s="80" t="str">
        <f t="shared" si="0"/>
        <v>Y</v>
      </c>
      <c r="J66" s="101">
        <v>13</v>
      </c>
      <c r="K66" s="81">
        <f t="shared" si="6"/>
        <v>6.5</v>
      </c>
      <c r="L66" s="79">
        <f t="shared" si="7"/>
        <v>3</v>
      </c>
      <c r="M66" s="96" t="str">
        <f t="shared" si="1"/>
        <v>Y</v>
      </c>
      <c r="N66" s="82">
        <v>5</v>
      </c>
      <c r="O66" s="83">
        <f t="shared" si="8"/>
        <v>2.5</v>
      </c>
      <c r="P66" s="79">
        <f t="shared" si="9"/>
        <v>3</v>
      </c>
      <c r="Q66" s="104" t="str">
        <f t="shared" si="10"/>
        <v>Y</v>
      </c>
      <c r="R66" s="81">
        <f t="shared" si="11"/>
        <v>2.5</v>
      </c>
      <c r="S66" s="79">
        <f t="shared" si="12"/>
        <v>3</v>
      </c>
      <c r="T66" s="104" t="str">
        <f t="shared" si="13"/>
        <v>Y</v>
      </c>
      <c r="U66" s="99">
        <v>24</v>
      </c>
      <c r="V66" s="78">
        <f t="shared" si="14"/>
        <v>12</v>
      </c>
      <c r="W66" s="105">
        <v>6</v>
      </c>
      <c r="X66" s="86">
        <f t="shared" si="15"/>
        <v>3</v>
      </c>
      <c r="Y66" s="76">
        <f t="shared" si="16"/>
        <v>3</v>
      </c>
      <c r="Z66" s="100" t="str">
        <f t="shared" si="17"/>
        <v>Y</v>
      </c>
      <c r="AA66" s="106">
        <v>18</v>
      </c>
      <c r="AB66" s="86">
        <f t="shared" si="18"/>
        <v>9</v>
      </c>
      <c r="AC66" s="79">
        <f t="shared" si="19"/>
        <v>3</v>
      </c>
      <c r="AD66" s="96" t="str">
        <f t="shared" si="20"/>
        <v>Y</v>
      </c>
      <c r="AE66" s="82">
        <v>5</v>
      </c>
      <c r="AF66" s="83">
        <f t="shared" si="21"/>
        <v>2.5</v>
      </c>
      <c r="AG66" s="79">
        <f t="shared" si="22"/>
        <v>3</v>
      </c>
      <c r="AH66" s="96" t="str">
        <f t="shared" si="23"/>
        <v>Y</v>
      </c>
      <c r="AI66" s="97">
        <f t="shared" si="42"/>
        <v>3.35</v>
      </c>
      <c r="AJ66" s="79">
        <f t="shared" si="25"/>
        <v>3</v>
      </c>
      <c r="AK66" s="96" t="str">
        <f t="shared" si="26"/>
        <v>Y</v>
      </c>
      <c r="AL66" s="99">
        <v>24</v>
      </c>
      <c r="AM66" s="78">
        <f t="shared" si="27"/>
        <v>12</v>
      </c>
      <c r="AN66" s="105">
        <v>15</v>
      </c>
      <c r="AO66" s="92">
        <f t="shared" si="28"/>
        <v>7.5</v>
      </c>
      <c r="AP66" s="92">
        <f t="shared" si="29"/>
        <v>3</v>
      </c>
      <c r="AQ66" s="100" t="str">
        <f t="shared" si="30"/>
        <v>Y</v>
      </c>
      <c r="AR66" s="106">
        <v>9</v>
      </c>
      <c r="AS66" s="92">
        <f t="shared" si="31"/>
        <v>4.5</v>
      </c>
      <c r="AT66" s="92">
        <f t="shared" si="32"/>
        <v>3</v>
      </c>
      <c r="AU66" s="100" t="str">
        <f t="shared" si="33"/>
        <v>Y</v>
      </c>
      <c r="AV66" s="84">
        <v>5</v>
      </c>
      <c r="AW66" s="98">
        <f t="shared" si="34"/>
        <v>2.5</v>
      </c>
      <c r="AX66" s="79">
        <f t="shared" si="35"/>
        <v>3</v>
      </c>
      <c r="AY66" s="96" t="str">
        <f t="shared" si="36"/>
        <v>Y</v>
      </c>
      <c r="AZ66" s="97">
        <f t="shared" si="37"/>
        <v>2.5</v>
      </c>
      <c r="BA66" s="79">
        <f t="shared" si="38"/>
        <v>3</v>
      </c>
      <c r="BB66" s="96" t="str">
        <f t="shared" si="39"/>
        <v>Y</v>
      </c>
      <c r="BC66" s="201">
        <v>38.666666666666664</v>
      </c>
      <c r="BD66" s="79">
        <f t="shared" si="40"/>
        <v>2</v>
      </c>
      <c r="BE66" s="96" t="str">
        <f t="shared" si="41"/>
        <v>N</v>
      </c>
      <c r="BF66" s="29"/>
      <c r="BG66" s="30"/>
      <c r="BH66" s="30"/>
      <c r="BI66" s="31"/>
      <c r="BJ66" s="10"/>
    </row>
    <row r="67" spans="1:62" s="2" customFormat="1" ht="21" customHeight="1">
      <c r="A67" s="91">
        <v>59</v>
      </c>
      <c r="B67" s="92" t="s">
        <v>163</v>
      </c>
      <c r="C67" s="93" t="s">
        <v>162</v>
      </c>
      <c r="D67" s="102">
        <v>28</v>
      </c>
      <c r="E67" s="78">
        <f t="shared" si="3"/>
        <v>14</v>
      </c>
      <c r="F67" s="91">
        <v>10</v>
      </c>
      <c r="G67" s="86">
        <f t="shared" si="4"/>
        <v>5</v>
      </c>
      <c r="H67" s="79">
        <f t="shared" si="5"/>
        <v>3</v>
      </c>
      <c r="I67" s="80" t="str">
        <f t="shared" si="0"/>
        <v>Y</v>
      </c>
      <c r="J67" s="101">
        <v>18</v>
      </c>
      <c r="K67" s="81">
        <f t="shared" si="6"/>
        <v>9</v>
      </c>
      <c r="L67" s="79">
        <f t="shared" si="7"/>
        <v>3</v>
      </c>
      <c r="M67" s="96" t="str">
        <f t="shared" si="1"/>
        <v>Y</v>
      </c>
      <c r="N67" s="82">
        <v>5</v>
      </c>
      <c r="O67" s="83">
        <f t="shared" si="8"/>
        <v>2.5</v>
      </c>
      <c r="P67" s="79">
        <f t="shared" si="9"/>
        <v>3</v>
      </c>
      <c r="Q67" s="104" t="str">
        <f t="shared" si="10"/>
        <v>Y</v>
      </c>
      <c r="R67" s="81">
        <f t="shared" si="11"/>
        <v>2.5</v>
      </c>
      <c r="S67" s="79">
        <f t="shared" si="12"/>
        <v>3</v>
      </c>
      <c r="T67" s="104" t="str">
        <f t="shared" si="13"/>
        <v>Y</v>
      </c>
      <c r="U67" s="99">
        <v>23</v>
      </c>
      <c r="V67" s="78">
        <f t="shared" si="14"/>
        <v>11.5</v>
      </c>
      <c r="W67" s="105">
        <v>10</v>
      </c>
      <c r="X67" s="86">
        <f t="shared" si="15"/>
        <v>5</v>
      </c>
      <c r="Y67" s="76">
        <f t="shared" si="16"/>
        <v>3</v>
      </c>
      <c r="Z67" s="100" t="str">
        <f t="shared" si="17"/>
        <v>Y</v>
      </c>
      <c r="AA67" s="106">
        <v>13</v>
      </c>
      <c r="AB67" s="86">
        <f t="shared" si="18"/>
        <v>6.5</v>
      </c>
      <c r="AC67" s="79">
        <f t="shared" si="19"/>
        <v>3</v>
      </c>
      <c r="AD67" s="96" t="str">
        <f t="shared" si="20"/>
        <v>Y</v>
      </c>
      <c r="AE67" s="82">
        <v>5</v>
      </c>
      <c r="AF67" s="83">
        <f t="shared" si="21"/>
        <v>2.5</v>
      </c>
      <c r="AG67" s="79">
        <f t="shared" si="22"/>
        <v>3</v>
      </c>
      <c r="AH67" s="96" t="str">
        <f t="shared" si="23"/>
        <v>Y</v>
      </c>
      <c r="AI67" s="97">
        <f t="shared" si="42"/>
        <v>3.35</v>
      </c>
      <c r="AJ67" s="79">
        <f t="shared" si="25"/>
        <v>3</v>
      </c>
      <c r="AK67" s="96" t="str">
        <f t="shared" si="26"/>
        <v>Y</v>
      </c>
      <c r="AL67" s="99">
        <v>20</v>
      </c>
      <c r="AM67" s="78">
        <f t="shared" si="27"/>
        <v>10</v>
      </c>
      <c r="AN67" s="105">
        <v>12</v>
      </c>
      <c r="AO67" s="92">
        <f t="shared" si="28"/>
        <v>6</v>
      </c>
      <c r="AP67" s="92">
        <f t="shared" si="29"/>
        <v>3</v>
      </c>
      <c r="AQ67" s="100" t="str">
        <f t="shared" si="30"/>
        <v>Y</v>
      </c>
      <c r="AR67" s="106">
        <v>8</v>
      </c>
      <c r="AS67" s="92">
        <f t="shared" si="31"/>
        <v>4</v>
      </c>
      <c r="AT67" s="92">
        <f t="shared" si="32"/>
        <v>3</v>
      </c>
      <c r="AU67" s="100" t="str">
        <f t="shared" si="33"/>
        <v>Y</v>
      </c>
      <c r="AV67" s="84">
        <v>5</v>
      </c>
      <c r="AW67" s="98">
        <f t="shared" si="34"/>
        <v>2.5</v>
      </c>
      <c r="AX67" s="79">
        <f t="shared" si="35"/>
        <v>3</v>
      </c>
      <c r="AY67" s="96" t="str">
        <f t="shared" si="36"/>
        <v>Y</v>
      </c>
      <c r="AZ67" s="97">
        <f t="shared" si="37"/>
        <v>2.5</v>
      </c>
      <c r="BA67" s="79">
        <f t="shared" si="38"/>
        <v>3</v>
      </c>
      <c r="BB67" s="96" t="str">
        <f t="shared" si="39"/>
        <v>Y</v>
      </c>
      <c r="BC67" s="201">
        <v>34.666666666666664</v>
      </c>
      <c r="BD67" s="79">
        <f t="shared" si="40"/>
        <v>1</v>
      </c>
      <c r="BE67" s="96" t="str">
        <f t="shared" si="41"/>
        <v>N</v>
      </c>
      <c r="BF67" s="29"/>
      <c r="BG67" s="30"/>
      <c r="BH67" s="30"/>
      <c r="BI67" s="31"/>
      <c r="BJ67" s="10"/>
    </row>
    <row r="68" spans="1:62" s="2" customFormat="1" ht="21" customHeight="1">
      <c r="A68" s="91">
        <v>60</v>
      </c>
      <c r="B68" s="92" t="s">
        <v>165</v>
      </c>
      <c r="C68" s="93" t="s">
        <v>164</v>
      </c>
      <c r="D68" s="102">
        <v>24</v>
      </c>
      <c r="E68" s="78">
        <f t="shared" si="3"/>
        <v>12</v>
      </c>
      <c r="F68" s="91">
        <v>10</v>
      </c>
      <c r="G68" s="86">
        <f t="shared" si="4"/>
        <v>5</v>
      </c>
      <c r="H68" s="79">
        <f t="shared" si="5"/>
        <v>3</v>
      </c>
      <c r="I68" s="80" t="str">
        <f t="shared" si="0"/>
        <v>Y</v>
      </c>
      <c r="J68" s="101">
        <v>14</v>
      </c>
      <c r="K68" s="81">
        <f t="shared" si="6"/>
        <v>7</v>
      </c>
      <c r="L68" s="79">
        <f t="shared" si="7"/>
        <v>3</v>
      </c>
      <c r="M68" s="96" t="str">
        <f t="shared" si="1"/>
        <v>Y</v>
      </c>
      <c r="N68" s="82">
        <v>5</v>
      </c>
      <c r="O68" s="83">
        <f t="shared" si="8"/>
        <v>2.5</v>
      </c>
      <c r="P68" s="79">
        <f t="shared" si="9"/>
        <v>3</v>
      </c>
      <c r="Q68" s="104" t="str">
        <f t="shared" si="10"/>
        <v>Y</v>
      </c>
      <c r="R68" s="81">
        <f t="shared" si="11"/>
        <v>2.5</v>
      </c>
      <c r="S68" s="79">
        <f t="shared" si="12"/>
        <v>3</v>
      </c>
      <c r="T68" s="104" t="str">
        <f t="shared" si="13"/>
        <v>Y</v>
      </c>
      <c r="U68" s="99">
        <v>12</v>
      </c>
      <c r="V68" s="78">
        <f t="shared" si="14"/>
        <v>6</v>
      </c>
      <c r="W68" s="105">
        <v>6</v>
      </c>
      <c r="X68" s="86">
        <f t="shared" si="15"/>
        <v>3</v>
      </c>
      <c r="Y68" s="76">
        <f t="shared" si="16"/>
        <v>3</v>
      </c>
      <c r="Z68" s="100" t="str">
        <f t="shared" si="17"/>
        <v>Y</v>
      </c>
      <c r="AA68" s="106">
        <v>6</v>
      </c>
      <c r="AB68" s="86">
        <f t="shared" si="18"/>
        <v>3</v>
      </c>
      <c r="AC68" s="79">
        <f t="shared" si="19"/>
        <v>3</v>
      </c>
      <c r="AD68" s="96" t="str">
        <f t="shared" si="20"/>
        <v>Y</v>
      </c>
      <c r="AE68" s="82">
        <v>5</v>
      </c>
      <c r="AF68" s="83">
        <f t="shared" si="21"/>
        <v>2.5</v>
      </c>
      <c r="AG68" s="79">
        <f t="shared" si="22"/>
        <v>3</v>
      </c>
      <c r="AH68" s="96" t="str">
        <f t="shared" si="23"/>
        <v>Y</v>
      </c>
      <c r="AI68" s="97">
        <f t="shared" si="42"/>
        <v>3.35</v>
      </c>
      <c r="AJ68" s="79">
        <f t="shared" si="25"/>
        <v>3</v>
      </c>
      <c r="AK68" s="96" t="str">
        <f t="shared" si="26"/>
        <v>Y</v>
      </c>
      <c r="AL68" s="99">
        <v>4</v>
      </c>
      <c r="AM68" s="78">
        <f t="shared" si="27"/>
        <v>2</v>
      </c>
      <c r="AN68" s="105">
        <v>1</v>
      </c>
      <c r="AO68" s="92">
        <f t="shared" si="28"/>
        <v>0.5</v>
      </c>
      <c r="AP68" s="92">
        <f t="shared" si="29"/>
        <v>0</v>
      </c>
      <c r="AQ68" s="100" t="str">
        <f t="shared" si="30"/>
        <v>N</v>
      </c>
      <c r="AR68" s="106">
        <v>3</v>
      </c>
      <c r="AS68" s="92">
        <f t="shared" si="31"/>
        <v>1.5</v>
      </c>
      <c r="AT68" s="92">
        <f t="shared" si="32"/>
        <v>0</v>
      </c>
      <c r="AU68" s="100" t="str">
        <f t="shared" si="33"/>
        <v>N</v>
      </c>
      <c r="AV68" s="84">
        <v>5</v>
      </c>
      <c r="AW68" s="98">
        <f t="shared" si="34"/>
        <v>2.5</v>
      </c>
      <c r="AX68" s="79">
        <f t="shared" si="35"/>
        <v>3</v>
      </c>
      <c r="AY68" s="96" t="str">
        <f t="shared" si="36"/>
        <v>Y</v>
      </c>
      <c r="AZ68" s="97">
        <f t="shared" si="37"/>
        <v>2.5</v>
      </c>
      <c r="BA68" s="79">
        <f t="shared" si="38"/>
        <v>3</v>
      </c>
      <c r="BB68" s="96" t="str">
        <f t="shared" si="39"/>
        <v>Y</v>
      </c>
      <c r="BC68" s="201">
        <v>37.333333333333336</v>
      </c>
      <c r="BD68" s="79">
        <f t="shared" si="40"/>
        <v>2</v>
      </c>
      <c r="BE68" s="96" t="str">
        <f t="shared" si="41"/>
        <v>N</v>
      </c>
      <c r="BF68" s="29"/>
      <c r="BG68" s="30"/>
      <c r="BH68" s="30"/>
      <c r="BI68" s="31"/>
      <c r="BJ68" s="10"/>
    </row>
    <row r="69" spans="1:62" s="2" customFormat="1" ht="21" customHeight="1">
      <c r="A69" s="91">
        <v>61</v>
      </c>
      <c r="B69" s="92" t="s">
        <v>167</v>
      </c>
      <c r="C69" s="93" t="s">
        <v>166</v>
      </c>
      <c r="D69" s="102">
        <v>20</v>
      </c>
      <c r="E69" s="78">
        <f t="shared" si="3"/>
        <v>10</v>
      </c>
      <c r="F69" s="91">
        <v>10</v>
      </c>
      <c r="G69" s="86">
        <f t="shared" si="4"/>
        <v>5</v>
      </c>
      <c r="H69" s="79">
        <f t="shared" si="5"/>
        <v>3</v>
      </c>
      <c r="I69" s="80" t="str">
        <f t="shared" si="0"/>
        <v>Y</v>
      </c>
      <c r="J69" s="101">
        <v>10</v>
      </c>
      <c r="K69" s="81">
        <f t="shared" si="6"/>
        <v>5</v>
      </c>
      <c r="L69" s="79">
        <f t="shared" si="7"/>
        <v>3</v>
      </c>
      <c r="M69" s="96" t="str">
        <f t="shared" si="1"/>
        <v>Y</v>
      </c>
      <c r="N69" s="82">
        <v>5</v>
      </c>
      <c r="O69" s="83">
        <f t="shared" si="8"/>
        <v>2.5</v>
      </c>
      <c r="P69" s="79">
        <f t="shared" si="9"/>
        <v>3</v>
      </c>
      <c r="Q69" s="104" t="str">
        <f t="shared" si="10"/>
        <v>Y</v>
      </c>
      <c r="R69" s="81">
        <f t="shared" si="11"/>
        <v>2.5</v>
      </c>
      <c r="S69" s="79">
        <f t="shared" si="12"/>
        <v>3</v>
      </c>
      <c r="T69" s="104" t="str">
        <f t="shared" si="13"/>
        <v>Y</v>
      </c>
      <c r="U69" s="99">
        <v>11</v>
      </c>
      <c r="V69" s="78">
        <f t="shared" si="14"/>
        <v>5.5</v>
      </c>
      <c r="W69" s="105">
        <v>4</v>
      </c>
      <c r="X69" s="86">
        <f t="shared" si="15"/>
        <v>2</v>
      </c>
      <c r="Y69" s="76">
        <f t="shared" si="16"/>
        <v>3</v>
      </c>
      <c r="Z69" s="100" t="str">
        <f t="shared" si="17"/>
        <v>Y</v>
      </c>
      <c r="AA69" s="106">
        <v>7</v>
      </c>
      <c r="AB69" s="86">
        <f t="shared" si="18"/>
        <v>3.5</v>
      </c>
      <c r="AC69" s="79">
        <f t="shared" si="19"/>
        <v>3</v>
      </c>
      <c r="AD69" s="96" t="str">
        <f t="shared" si="20"/>
        <v>Y</v>
      </c>
      <c r="AE69" s="82">
        <v>5</v>
      </c>
      <c r="AF69" s="83">
        <f t="shared" si="21"/>
        <v>2.5</v>
      </c>
      <c r="AG69" s="79">
        <f t="shared" si="22"/>
        <v>3</v>
      </c>
      <c r="AH69" s="96" t="str">
        <f t="shared" si="23"/>
        <v>Y</v>
      </c>
      <c r="AI69" s="97">
        <f t="shared" si="42"/>
        <v>3.35</v>
      </c>
      <c r="AJ69" s="79">
        <f t="shared" si="25"/>
        <v>3</v>
      </c>
      <c r="AK69" s="96" t="str">
        <f t="shared" si="26"/>
        <v>Y</v>
      </c>
      <c r="AL69" s="99">
        <v>22</v>
      </c>
      <c r="AM69" s="78">
        <f t="shared" si="27"/>
        <v>11</v>
      </c>
      <c r="AN69" s="105">
        <v>12</v>
      </c>
      <c r="AO69" s="92">
        <f t="shared" si="28"/>
        <v>6</v>
      </c>
      <c r="AP69" s="92">
        <f t="shared" si="29"/>
        <v>3</v>
      </c>
      <c r="AQ69" s="100" t="str">
        <f t="shared" si="30"/>
        <v>Y</v>
      </c>
      <c r="AR69" s="106">
        <v>10</v>
      </c>
      <c r="AS69" s="92">
        <f t="shared" si="31"/>
        <v>5</v>
      </c>
      <c r="AT69" s="92">
        <f t="shared" si="32"/>
        <v>3</v>
      </c>
      <c r="AU69" s="100" t="str">
        <f t="shared" si="33"/>
        <v>Y</v>
      </c>
      <c r="AV69" s="84">
        <v>5</v>
      </c>
      <c r="AW69" s="98">
        <f t="shared" si="34"/>
        <v>2.5</v>
      </c>
      <c r="AX69" s="79">
        <f t="shared" si="35"/>
        <v>3</v>
      </c>
      <c r="AY69" s="96" t="str">
        <f t="shared" si="36"/>
        <v>Y</v>
      </c>
      <c r="AZ69" s="97">
        <f t="shared" si="37"/>
        <v>2.5</v>
      </c>
      <c r="BA69" s="79">
        <f t="shared" si="38"/>
        <v>3</v>
      </c>
      <c r="BB69" s="96" t="str">
        <f t="shared" si="39"/>
        <v>Y</v>
      </c>
      <c r="BC69" s="201">
        <v>38.666666666666664</v>
      </c>
      <c r="BD69" s="79">
        <f t="shared" si="40"/>
        <v>2</v>
      </c>
      <c r="BE69" s="96" t="str">
        <f t="shared" si="41"/>
        <v>N</v>
      </c>
      <c r="BF69" s="29"/>
      <c r="BG69" s="30"/>
      <c r="BH69" s="30"/>
      <c r="BI69" s="31"/>
      <c r="BJ69" s="10"/>
    </row>
    <row r="70" spans="1:62" s="2" customFormat="1" ht="21" customHeight="1">
      <c r="A70" s="91">
        <v>62</v>
      </c>
      <c r="B70" s="92" t="s">
        <v>169</v>
      </c>
      <c r="C70" s="93" t="s">
        <v>168</v>
      </c>
      <c r="D70" s="102">
        <v>27</v>
      </c>
      <c r="E70" s="78">
        <f t="shared" si="3"/>
        <v>13.5</v>
      </c>
      <c r="F70" s="91">
        <v>10</v>
      </c>
      <c r="G70" s="86">
        <f t="shared" si="4"/>
        <v>5</v>
      </c>
      <c r="H70" s="79">
        <f t="shared" si="5"/>
        <v>3</v>
      </c>
      <c r="I70" s="80" t="str">
        <f t="shared" si="0"/>
        <v>Y</v>
      </c>
      <c r="J70" s="101">
        <v>17</v>
      </c>
      <c r="K70" s="81">
        <f t="shared" si="6"/>
        <v>8.5</v>
      </c>
      <c r="L70" s="79">
        <f t="shared" si="7"/>
        <v>3</v>
      </c>
      <c r="M70" s="96" t="str">
        <f t="shared" si="1"/>
        <v>Y</v>
      </c>
      <c r="N70" s="82">
        <v>5</v>
      </c>
      <c r="O70" s="83">
        <f t="shared" si="8"/>
        <v>2.5</v>
      </c>
      <c r="P70" s="79">
        <f t="shared" si="9"/>
        <v>3</v>
      </c>
      <c r="Q70" s="104" t="str">
        <f t="shared" si="10"/>
        <v>Y</v>
      </c>
      <c r="R70" s="81">
        <f t="shared" si="11"/>
        <v>2.5</v>
      </c>
      <c r="S70" s="79">
        <f t="shared" si="12"/>
        <v>3</v>
      </c>
      <c r="T70" s="104" t="str">
        <f t="shared" si="13"/>
        <v>Y</v>
      </c>
      <c r="U70" s="99">
        <v>13</v>
      </c>
      <c r="V70" s="78">
        <f t="shared" si="14"/>
        <v>6.5</v>
      </c>
      <c r="W70" s="105">
        <v>6</v>
      </c>
      <c r="X70" s="86">
        <f t="shared" si="15"/>
        <v>3</v>
      </c>
      <c r="Y70" s="76">
        <f t="shared" si="16"/>
        <v>3</v>
      </c>
      <c r="Z70" s="100" t="str">
        <f t="shared" si="17"/>
        <v>Y</v>
      </c>
      <c r="AA70" s="106">
        <v>7</v>
      </c>
      <c r="AB70" s="86">
        <f t="shared" si="18"/>
        <v>3.5</v>
      </c>
      <c r="AC70" s="79">
        <f t="shared" si="19"/>
        <v>3</v>
      </c>
      <c r="AD70" s="96" t="str">
        <f t="shared" si="20"/>
        <v>Y</v>
      </c>
      <c r="AE70" s="82">
        <v>5</v>
      </c>
      <c r="AF70" s="83">
        <f t="shared" si="21"/>
        <v>2.5</v>
      </c>
      <c r="AG70" s="79">
        <f t="shared" si="22"/>
        <v>3</v>
      </c>
      <c r="AH70" s="96" t="str">
        <f t="shared" si="23"/>
        <v>Y</v>
      </c>
      <c r="AI70" s="97">
        <f t="shared" si="42"/>
        <v>3.35</v>
      </c>
      <c r="AJ70" s="79">
        <f t="shared" si="25"/>
        <v>3</v>
      </c>
      <c r="AK70" s="96" t="str">
        <f t="shared" si="26"/>
        <v>Y</v>
      </c>
      <c r="AL70" s="99">
        <v>28</v>
      </c>
      <c r="AM70" s="78">
        <f t="shared" si="27"/>
        <v>14</v>
      </c>
      <c r="AN70" s="105">
        <v>15</v>
      </c>
      <c r="AO70" s="92">
        <f t="shared" si="28"/>
        <v>7.5</v>
      </c>
      <c r="AP70" s="92">
        <f t="shared" si="29"/>
        <v>3</v>
      </c>
      <c r="AQ70" s="100" t="str">
        <f t="shared" si="30"/>
        <v>Y</v>
      </c>
      <c r="AR70" s="106">
        <v>13</v>
      </c>
      <c r="AS70" s="92">
        <f t="shared" si="31"/>
        <v>6.5</v>
      </c>
      <c r="AT70" s="92">
        <f t="shared" si="32"/>
        <v>3</v>
      </c>
      <c r="AU70" s="100" t="str">
        <f t="shared" si="33"/>
        <v>Y</v>
      </c>
      <c r="AV70" s="84">
        <v>5</v>
      </c>
      <c r="AW70" s="98">
        <f t="shared" si="34"/>
        <v>2.5</v>
      </c>
      <c r="AX70" s="79">
        <f t="shared" si="35"/>
        <v>3</v>
      </c>
      <c r="AY70" s="96" t="str">
        <f t="shared" si="36"/>
        <v>Y</v>
      </c>
      <c r="AZ70" s="97">
        <f t="shared" si="37"/>
        <v>2.5</v>
      </c>
      <c r="BA70" s="79">
        <f t="shared" si="38"/>
        <v>3</v>
      </c>
      <c r="BB70" s="96" t="str">
        <f t="shared" si="39"/>
        <v>Y</v>
      </c>
      <c r="BC70" s="201">
        <v>41.333333333333336</v>
      </c>
      <c r="BD70" s="79">
        <f t="shared" si="40"/>
        <v>3</v>
      </c>
      <c r="BE70" s="96" t="str">
        <f t="shared" si="41"/>
        <v>Y</v>
      </c>
      <c r="BF70" s="29"/>
      <c r="BG70" s="30"/>
      <c r="BH70" s="30"/>
      <c r="BI70" s="31"/>
      <c r="BJ70" s="10"/>
    </row>
    <row r="71" spans="1:62" s="2" customFormat="1" ht="21" customHeight="1">
      <c r="A71" s="91">
        <v>63</v>
      </c>
      <c r="B71" s="92" t="s">
        <v>171</v>
      </c>
      <c r="C71" s="93" t="s">
        <v>170</v>
      </c>
      <c r="D71" s="102">
        <v>24</v>
      </c>
      <c r="E71" s="78">
        <f t="shared" si="3"/>
        <v>12</v>
      </c>
      <c r="F71" s="91">
        <v>10</v>
      </c>
      <c r="G71" s="86">
        <f t="shared" si="4"/>
        <v>5</v>
      </c>
      <c r="H71" s="79">
        <f t="shared" si="5"/>
        <v>3</v>
      </c>
      <c r="I71" s="80" t="str">
        <f t="shared" si="0"/>
        <v>Y</v>
      </c>
      <c r="J71" s="101">
        <v>14</v>
      </c>
      <c r="K71" s="81">
        <f t="shared" si="6"/>
        <v>7</v>
      </c>
      <c r="L71" s="79">
        <f t="shared" si="7"/>
        <v>3</v>
      </c>
      <c r="M71" s="96" t="str">
        <f t="shared" si="1"/>
        <v>Y</v>
      </c>
      <c r="N71" s="82">
        <v>5</v>
      </c>
      <c r="O71" s="83">
        <f t="shared" si="8"/>
        <v>2.5</v>
      </c>
      <c r="P71" s="79">
        <f t="shared" si="9"/>
        <v>3</v>
      </c>
      <c r="Q71" s="104" t="str">
        <f t="shared" si="10"/>
        <v>Y</v>
      </c>
      <c r="R71" s="81">
        <f t="shared" si="11"/>
        <v>2.5</v>
      </c>
      <c r="S71" s="79">
        <f t="shared" si="12"/>
        <v>3</v>
      </c>
      <c r="T71" s="104" t="str">
        <f t="shared" si="13"/>
        <v>Y</v>
      </c>
      <c r="U71" s="99">
        <v>17</v>
      </c>
      <c r="V71" s="78">
        <f t="shared" si="14"/>
        <v>8.5</v>
      </c>
      <c r="W71" s="105">
        <v>3</v>
      </c>
      <c r="X71" s="86">
        <f t="shared" si="15"/>
        <v>1.5</v>
      </c>
      <c r="Y71" s="76">
        <f t="shared" si="16"/>
        <v>1</v>
      </c>
      <c r="Z71" s="100" t="str">
        <f t="shared" si="17"/>
        <v>N</v>
      </c>
      <c r="AA71" s="106">
        <v>14</v>
      </c>
      <c r="AB71" s="86">
        <f t="shared" si="18"/>
        <v>7</v>
      </c>
      <c r="AC71" s="79">
        <f t="shared" si="19"/>
        <v>3</v>
      </c>
      <c r="AD71" s="96" t="str">
        <f t="shared" si="20"/>
        <v>Y</v>
      </c>
      <c r="AE71" s="82">
        <v>5</v>
      </c>
      <c r="AF71" s="83">
        <f t="shared" si="21"/>
        <v>2.5</v>
      </c>
      <c r="AG71" s="79">
        <f t="shared" si="22"/>
        <v>3</v>
      </c>
      <c r="AH71" s="96" t="str">
        <f t="shared" si="23"/>
        <v>Y</v>
      </c>
      <c r="AI71" s="97">
        <f t="shared" si="42"/>
        <v>3.35</v>
      </c>
      <c r="AJ71" s="79">
        <f t="shared" si="25"/>
        <v>3</v>
      </c>
      <c r="AK71" s="96" t="str">
        <f t="shared" si="26"/>
        <v>Y</v>
      </c>
      <c r="AL71" s="99">
        <v>28</v>
      </c>
      <c r="AM71" s="78">
        <f t="shared" si="27"/>
        <v>14</v>
      </c>
      <c r="AN71" s="105">
        <v>14</v>
      </c>
      <c r="AO71" s="92">
        <f t="shared" si="28"/>
        <v>7</v>
      </c>
      <c r="AP71" s="92">
        <f t="shared" si="29"/>
        <v>3</v>
      </c>
      <c r="AQ71" s="100" t="str">
        <f t="shared" si="30"/>
        <v>Y</v>
      </c>
      <c r="AR71" s="106">
        <v>14</v>
      </c>
      <c r="AS71" s="92">
        <f t="shared" si="31"/>
        <v>7</v>
      </c>
      <c r="AT71" s="92">
        <f t="shared" si="32"/>
        <v>3</v>
      </c>
      <c r="AU71" s="100" t="str">
        <f t="shared" si="33"/>
        <v>Y</v>
      </c>
      <c r="AV71" s="84">
        <v>5</v>
      </c>
      <c r="AW71" s="98">
        <f t="shared" si="34"/>
        <v>2.5</v>
      </c>
      <c r="AX71" s="79">
        <f t="shared" si="35"/>
        <v>3</v>
      </c>
      <c r="AY71" s="96" t="str">
        <f t="shared" si="36"/>
        <v>Y</v>
      </c>
      <c r="AZ71" s="97">
        <f t="shared" si="37"/>
        <v>2.5</v>
      </c>
      <c r="BA71" s="79">
        <f t="shared" si="38"/>
        <v>3</v>
      </c>
      <c r="BB71" s="96" t="str">
        <f t="shared" si="39"/>
        <v>Y</v>
      </c>
      <c r="BC71" s="201">
        <v>0</v>
      </c>
      <c r="BD71" s="79">
        <f t="shared" si="40"/>
        <v>0</v>
      </c>
      <c r="BE71" s="96" t="str">
        <f t="shared" si="41"/>
        <v>N</v>
      </c>
      <c r="BF71" s="29"/>
      <c r="BG71" s="30"/>
      <c r="BH71" s="30"/>
      <c r="BI71" s="31"/>
      <c r="BJ71" s="10"/>
    </row>
    <row r="72" spans="1:62" s="2" customFormat="1" ht="21" customHeight="1">
      <c r="A72" s="91">
        <v>64</v>
      </c>
      <c r="B72" s="92" t="s">
        <v>173</v>
      </c>
      <c r="C72" s="93" t="s">
        <v>172</v>
      </c>
      <c r="D72" s="102">
        <v>23</v>
      </c>
      <c r="E72" s="78">
        <f t="shared" si="3"/>
        <v>11.5</v>
      </c>
      <c r="F72" s="91">
        <v>10</v>
      </c>
      <c r="G72" s="86">
        <f t="shared" si="4"/>
        <v>5</v>
      </c>
      <c r="H72" s="79">
        <f t="shared" si="5"/>
        <v>3</v>
      </c>
      <c r="I72" s="80" t="str">
        <f t="shared" si="0"/>
        <v>Y</v>
      </c>
      <c r="J72" s="101">
        <v>13</v>
      </c>
      <c r="K72" s="81">
        <f t="shared" si="6"/>
        <v>6.5</v>
      </c>
      <c r="L72" s="79">
        <f t="shared" si="7"/>
        <v>3</v>
      </c>
      <c r="M72" s="96" t="str">
        <f t="shared" si="1"/>
        <v>Y</v>
      </c>
      <c r="N72" s="82">
        <v>5</v>
      </c>
      <c r="O72" s="83">
        <f t="shared" si="8"/>
        <v>2.5</v>
      </c>
      <c r="P72" s="79">
        <f t="shared" si="9"/>
        <v>3</v>
      </c>
      <c r="Q72" s="104" t="str">
        <f t="shared" si="10"/>
        <v>Y</v>
      </c>
      <c r="R72" s="81">
        <f t="shared" si="11"/>
        <v>2.5</v>
      </c>
      <c r="S72" s="79">
        <f t="shared" si="12"/>
        <v>3</v>
      </c>
      <c r="T72" s="104" t="str">
        <f t="shared" si="13"/>
        <v>Y</v>
      </c>
      <c r="U72" s="99">
        <v>28</v>
      </c>
      <c r="V72" s="78">
        <f t="shared" si="14"/>
        <v>14</v>
      </c>
      <c r="W72" s="105">
        <v>10</v>
      </c>
      <c r="X72" s="86">
        <f t="shared" si="15"/>
        <v>5</v>
      </c>
      <c r="Y72" s="76">
        <f t="shared" si="16"/>
        <v>3</v>
      </c>
      <c r="Z72" s="100" t="str">
        <f t="shared" si="17"/>
        <v>Y</v>
      </c>
      <c r="AA72" s="106">
        <v>18</v>
      </c>
      <c r="AB72" s="86">
        <f t="shared" si="18"/>
        <v>9</v>
      </c>
      <c r="AC72" s="79">
        <f t="shared" si="19"/>
        <v>3</v>
      </c>
      <c r="AD72" s="96" t="str">
        <f t="shared" si="20"/>
        <v>Y</v>
      </c>
      <c r="AE72" s="82">
        <v>5</v>
      </c>
      <c r="AF72" s="83">
        <f t="shared" si="21"/>
        <v>2.5</v>
      </c>
      <c r="AG72" s="79">
        <f t="shared" si="22"/>
        <v>3</v>
      </c>
      <c r="AH72" s="96" t="str">
        <f t="shared" si="23"/>
        <v>Y</v>
      </c>
      <c r="AI72" s="97">
        <f t="shared" si="42"/>
        <v>3.35</v>
      </c>
      <c r="AJ72" s="79">
        <f t="shared" si="25"/>
        <v>3</v>
      </c>
      <c r="AK72" s="96" t="str">
        <f t="shared" si="26"/>
        <v>Y</v>
      </c>
      <c r="AL72" s="99">
        <v>29</v>
      </c>
      <c r="AM72" s="78">
        <f t="shared" si="27"/>
        <v>14.5</v>
      </c>
      <c r="AN72" s="105">
        <v>15</v>
      </c>
      <c r="AO72" s="92">
        <f t="shared" si="28"/>
        <v>7.5</v>
      </c>
      <c r="AP72" s="92">
        <f t="shared" si="29"/>
        <v>3</v>
      </c>
      <c r="AQ72" s="100" t="str">
        <f t="shared" si="30"/>
        <v>Y</v>
      </c>
      <c r="AR72" s="106">
        <v>14</v>
      </c>
      <c r="AS72" s="92">
        <f t="shared" si="31"/>
        <v>7</v>
      </c>
      <c r="AT72" s="92">
        <f t="shared" si="32"/>
        <v>3</v>
      </c>
      <c r="AU72" s="100" t="str">
        <f t="shared" si="33"/>
        <v>Y</v>
      </c>
      <c r="AV72" s="84">
        <v>5</v>
      </c>
      <c r="AW72" s="98">
        <f t="shared" si="34"/>
        <v>2.5</v>
      </c>
      <c r="AX72" s="79">
        <f t="shared" si="35"/>
        <v>3</v>
      </c>
      <c r="AY72" s="96" t="str">
        <f t="shared" si="36"/>
        <v>Y</v>
      </c>
      <c r="AZ72" s="97">
        <f t="shared" si="37"/>
        <v>2.5</v>
      </c>
      <c r="BA72" s="79">
        <f t="shared" si="38"/>
        <v>3</v>
      </c>
      <c r="BB72" s="96" t="str">
        <f t="shared" si="39"/>
        <v>Y</v>
      </c>
      <c r="BC72" s="201">
        <v>38.666666666666664</v>
      </c>
      <c r="BD72" s="79">
        <f t="shared" si="40"/>
        <v>2</v>
      </c>
      <c r="BE72" s="96" t="str">
        <f t="shared" si="41"/>
        <v>N</v>
      </c>
      <c r="BF72" s="29"/>
      <c r="BG72" s="30"/>
      <c r="BH72" s="30"/>
      <c r="BI72" s="31"/>
      <c r="BJ72" s="10"/>
    </row>
    <row r="73" spans="1:62" s="2" customFormat="1" ht="21" customHeight="1">
      <c r="A73" s="91">
        <v>65</v>
      </c>
      <c r="B73" s="92" t="s">
        <v>175</v>
      </c>
      <c r="C73" s="93" t="s">
        <v>174</v>
      </c>
      <c r="D73" s="102">
        <v>14</v>
      </c>
      <c r="E73" s="78">
        <f t="shared" si="3"/>
        <v>7</v>
      </c>
      <c r="F73" s="91">
        <v>9</v>
      </c>
      <c r="G73" s="86">
        <f t="shared" si="4"/>
        <v>4.5</v>
      </c>
      <c r="H73" s="79">
        <f t="shared" si="5"/>
        <v>3</v>
      </c>
      <c r="I73" s="80" t="str">
        <f t="shared" si="0"/>
        <v>Y</v>
      </c>
      <c r="J73" s="101">
        <v>5</v>
      </c>
      <c r="K73" s="81">
        <f t="shared" si="6"/>
        <v>2.5</v>
      </c>
      <c r="L73" s="79">
        <f t="shared" si="7"/>
        <v>3</v>
      </c>
      <c r="M73" s="96" t="str">
        <f aca="true" t="shared" si="43" ref="M73:M97">IF(L73="NA","NA",IF(L73=3,"Y","N"))</f>
        <v>Y</v>
      </c>
      <c r="N73" s="82">
        <v>5</v>
      </c>
      <c r="O73" s="83">
        <f t="shared" si="8"/>
        <v>2.5</v>
      </c>
      <c r="P73" s="79">
        <f t="shared" si="9"/>
        <v>3</v>
      </c>
      <c r="Q73" s="104" t="str">
        <f t="shared" si="10"/>
        <v>Y</v>
      </c>
      <c r="R73" s="81">
        <f t="shared" si="11"/>
        <v>2.5</v>
      </c>
      <c r="S73" s="79">
        <f t="shared" si="12"/>
        <v>3</v>
      </c>
      <c r="T73" s="104" t="str">
        <f t="shared" si="13"/>
        <v>Y</v>
      </c>
      <c r="U73" s="99">
        <v>15</v>
      </c>
      <c r="V73" s="78">
        <f t="shared" si="14"/>
        <v>7.5</v>
      </c>
      <c r="W73" s="105">
        <v>10</v>
      </c>
      <c r="X73" s="86">
        <f t="shared" si="15"/>
        <v>5</v>
      </c>
      <c r="Y73" s="76">
        <f t="shared" si="16"/>
        <v>3</v>
      </c>
      <c r="Z73" s="100" t="str">
        <f t="shared" si="17"/>
        <v>Y</v>
      </c>
      <c r="AA73" s="106">
        <v>5</v>
      </c>
      <c r="AB73" s="86">
        <f t="shared" si="18"/>
        <v>2.5</v>
      </c>
      <c r="AC73" s="79">
        <f t="shared" si="19"/>
        <v>3</v>
      </c>
      <c r="AD73" s="96" t="str">
        <f t="shared" si="20"/>
        <v>Y</v>
      </c>
      <c r="AE73" s="82">
        <v>5</v>
      </c>
      <c r="AF73" s="83">
        <f t="shared" si="21"/>
        <v>2.5</v>
      </c>
      <c r="AG73" s="79">
        <f t="shared" si="22"/>
        <v>3</v>
      </c>
      <c r="AH73" s="96" t="str">
        <f t="shared" si="23"/>
        <v>Y</v>
      </c>
      <c r="AI73" s="97">
        <f t="shared" si="42"/>
        <v>3.35</v>
      </c>
      <c r="AJ73" s="79">
        <f t="shared" si="25"/>
        <v>3</v>
      </c>
      <c r="AK73" s="96" t="str">
        <f t="shared" si="26"/>
        <v>Y</v>
      </c>
      <c r="AL73" s="99">
        <v>13</v>
      </c>
      <c r="AM73" s="78">
        <f t="shared" si="27"/>
        <v>6.5</v>
      </c>
      <c r="AN73" s="105">
        <v>10</v>
      </c>
      <c r="AO73" s="92">
        <f t="shared" si="28"/>
        <v>5</v>
      </c>
      <c r="AP73" s="92">
        <f t="shared" si="29"/>
        <v>3</v>
      </c>
      <c r="AQ73" s="100" t="str">
        <f t="shared" si="30"/>
        <v>Y</v>
      </c>
      <c r="AR73" s="106">
        <v>3</v>
      </c>
      <c r="AS73" s="92">
        <f t="shared" si="31"/>
        <v>1.5</v>
      </c>
      <c r="AT73" s="92">
        <f t="shared" si="32"/>
        <v>0</v>
      </c>
      <c r="AU73" s="100" t="str">
        <f t="shared" si="33"/>
        <v>N</v>
      </c>
      <c r="AV73" s="84">
        <v>5</v>
      </c>
      <c r="AW73" s="98">
        <f t="shared" si="34"/>
        <v>2.5</v>
      </c>
      <c r="AX73" s="79">
        <f t="shared" si="35"/>
        <v>3</v>
      </c>
      <c r="AY73" s="96" t="str">
        <f t="shared" si="36"/>
        <v>Y</v>
      </c>
      <c r="AZ73" s="97">
        <f t="shared" si="37"/>
        <v>2.5</v>
      </c>
      <c r="BA73" s="79">
        <f t="shared" si="38"/>
        <v>3</v>
      </c>
      <c r="BB73" s="96" t="str">
        <f t="shared" si="39"/>
        <v>Y</v>
      </c>
      <c r="BC73" s="201">
        <v>30.666666666666668</v>
      </c>
      <c r="BD73" s="79">
        <f t="shared" si="40"/>
        <v>0</v>
      </c>
      <c r="BE73" s="96" t="str">
        <f t="shared" si="41"/>
        <v>N</v>
      </c>
      <c r="BF73" s="29"/>
      <c r="BG73" s="30"/>
      <c r="BH73" s="30"/>
      <c r="BI73" s="31"/>
      <c r="BJ73" s="10"/>
    </row>
    <row r="74" spans="1:62" s="2" customFormat="1" ht="21" customHeight="1">
      <c r="A74" s="91">
        <v>66</v>
      </c>
      <c r="B74" s="92" t="s">
        <v>177</v>
      </c>
      <c r="C74" s="93" t="s">
        <v>176</v>
      </c>
      <c r="D74" s="102">
        <v>11</v>
      </c>
      <c r="E74" s="78">
        <f aca="true" t="shared" si="44" ref="E74:E97">D74*0.5</f>
        <v>5.5</v>
      </c>
      <c r="F74" s="91">
        <v>8</v>
      </c>
      <c r="G74" s="86">
        <f aca="true" t="shared" si="45" ref="G74:G97">F74*0.5</f>
        <v>4</v>
      </c>
      <c r="H74" s="79">
        <f t="shared" si="5"/>
        <v>3</v>
      </c>
      <c r="I74" s="80" t="str">
        <f aca="true" t="shared" si="46" ref="I74:I97">IF(H74="NA","NA",IF(H74=3,"Y","N"))</f>
        <v>Y</v>
      </c>
      <c r="J74" s="101">
        <v>3</v>
      </c>
      <c r="K74" s="81">
        <f aca="true" t="shared" si="47" ref="K74:K97">J74*0.5</f>
        <v>1.5</v>
      </c>
      <c r="L74" s="79">
        <f aca="true" t="shared" si="48" ref="L74:L97">IF(J74="AB","NA",IF(J74="NA","NA",IF(J74&gt;=3.35,3,IF(J74&gt;=3.375,2,IF(J74&gt;=3,1,0)))))</f>
        <v>1</v>
      </c>
      <c r="M74" s="96" t="str">
        <f t="shared" si="43"/>
        <v>N</v>
      </c>
      <c r="N74" s="82">
        <v>5</v>
      </c>
      <c r="O74" s="83">
        <f aca="true" t="shared" si="49" ref="O74:O97">N74*0.5</f>
        <v>2.5</v>
      </c>
      <c r="P74" s="79">
        <f aca="true" t="shared" si="50" ref="P74:P97">IF(O74="AB","NA",IF(O74="NA","NA",IF(O74&gt;=1.25,3,IF(O74&gt;=1.125,2,IF(O74&gt;=1,1,0)))))</f>
        <v>3</v>
      </c>
      <c r="Q74" s="104" t="str">
        <f aca="true" t="shared" si="51" ref="Q74:Q97">IF(P74="NA","NA",IF(P74=3,"Y","N"))</f>
        <v>Y</v>
      </c>
      <c r="R74" s="81">
        <f aca="true" t="shared" si="52" ref="R74:R97">N74*0.5</f>
        <v>2.5</v>
      </c>
      <c r="S74" s="79">
        <f aca="true" t="shared" si="53" ref="S74:S97">IF(R74="AB","NA",IF(R74="NA","NA",IF(R74&gt;=1.25,3,IF(R74&gt;=1.125,2,IF(R74&gt;=1,1,0)))))</f>
        <v>3</v>
      </c>
      <c r="T74" s="104" t="str">
        <f aca="true" t="shared" si="54" ref="T74:T97">IF(S74="NA","NA",IF(S74=3,"Y","N"))</f>
        <v>Y</v>
      </c>
      <c r="U74" s="99">
        <v>13</v>
      </c>
      <c r="V74" s="78">
        <f aca="true" t="shared" si="55" ref="V74:V97">U74*0.5</f>
        <v>6.5</v>
      </c>
      <c r="W74" s="105">
        <v>8</v>
      </c>
      <c r="X74" s="86">
        <f aca="true" t="shared" si="56" ref="X74:X97">W74*0.5</f>
        <v>4</v>
      </c>
      <c r="Y74" s="76">
        <f aca="true" t="shared" si="57" ref="Y74:Y97">IF(W74="AB","NA",IF(W74="NA","NA",IF(W74&gt;=3.75,3,IF(W74&gt;=3.375,2,IF(W74&gt;=3,1,0)))))</f>
        <v>3</v>
      </c>
      <c r="Z74" s="100" t="str">
        <f aca="true" t="shared" si="58" ref="Z74:Z97">IF(Y74="NA","NA",IF(Y74=3,"Y","N"))</f>
        <v>Y</v>
      </c>
      <c r="AA74" s="106">
        <v>5</v>
      </c>
      <c r="AB74" s="86">
        <f aca="true" t="shared" si="59" ref="AB74:AB97">AA74*0.5</f>
        <v>2.5</v>
      </c>
      <c r="AC74" s="79">
        <f aca="true" t="shared" si="60" ref="AC74:AC97">IF(AA74="AB","NA",IF(AA74="NA","NA",IF(AA74&gt;=3.75,3,IF(AA74&gt;=3.375,2,IF(AA74&gt;=3,1,0)))))</f>
        <v>3</v>
      </c>
      <c r="AD74" s="96" t="str">
        <f aca="true" t="shared" si="61" ref="AD74:AD97">IF(AC74="NA","NA",IF(AC74=3,"Y","N"))</f>
        <v>Y</v>
      </c>
      <c r="AE74" s="82">
        <v>5</v>
      </c>
      <c r="AF74" s="83">
        <f aca="true" t="shared" si="62" ref="AF74:AF97">AE74*0.5</f>
        <v>2.5</v>
      </c>
      <c r="AG74" s="79">
        <f aca="true" t="shared" si="63" ref="AG74:AG97">IF(AF74="AB","NA",IF(AF74="NA","NA",IF(AF74&gt;=1.25,3,IF(AF74&gt;=1.125,2,IF(AF74&gt;=1,1,0)))))</f>
        <v>3</v>
      </c>
      <c r="AH74" s="96" t="str">
        <f aca="true" t="shared" si="64" ref="AH74:AH97">IF(AG74="NA","NA",IF(AG74=3,"Y","N"))</f>
        <v>Y</v>
      </c>
      <c r="AI74" s="97">
        <f aca="true" t="shared" si="65" ref="AI74:AI97">AE74*0.67</f>
        <v>3.35</v>
      </c>
      <c r="AJ74" s="79">
        <f aca="true" t="shared" si="66" ref="AJ74:AJ97">IF(AI74="AB","NA",IF(AI74="NA","NA",IF(AI74&gt;=1.25,3,IF(AI74&gt;=1.125,2,IF(AI74&gt;=1,1,0)))))</f>
        <v>3</v>
      </c>
      <c r="AK74" s="96" t="str">
        <f aca="true" t="shared" si="67" ref="AK74:AK97">IF(AJ74="NA","NA",IF(AJ74=3,"Y","N"))</f>
        <v>Y</v>
      </c>
      <c r="AL74" s="99">
        <v>9</v>
      </c>
      <c r="AM74" s="78">
        <f aca="true" t="shared" si="68" ref="AM74:AM97">AL74*0.5</f>
        <v>4.5</v>
      </c>
      <c r="AN74" s="105">
        <v>6</v>
      </c>
      <c r="AO74" s="92">
        <f aca="true" t="shared" si="69" ref="AO74:AO97">AN74*0.5</f>
        <v>3</v>
      </c>
      <c r="AP74" s="92">
        <f t="shared" si="29"/>
        <v>3</v>
      </c>
      <c r="AQ74" s="100" t="str">
        <f aca="true" t="shared" si="70" ref="AQ74:AQ97">IF(AP74="NA","NA",IF(AP74=3,"Y","N"))</f>
        <v>Y</v>
      </c>
      <c r="AR74" s="106">
        <v>3</v>
      </c>
      <c r="AS74" s="92">
        <f aca="true" t="shared" si="71" ref="AS74:AS97">AR74*0.5</f>
        <v>1.5</v>
      </c>
      <c r="AT74" s="92">
        <f aca="true" t="shared" si="72" ref="AT74:AT97">IF(AR74="AB","NA",IF(AR74="NA","NA",IF(AR74&gt;=3.75,3,IF(AR74&gt;=3.375,2,IF(AR74&gt;=6,1,0)))))</f>
        <v>0</v>
      </c>
      <c r="AU74" s="100" t="str">
        <f aca="true" t="shared" si="73" ref="AU74:AU97">IF(AT74="NA","NA",IF(AT74=3,"Y","N"))</f>
        <v>N</v>
      </c>
      <c r="AV74" s="84">
        <v>5</v>
      </c>
      <c r="AW74" s="98">
        <f aca="true" t="shared" si="74" ref="AW74:AW97">AV74*0.5</f>
        <v>2.5</v>
      </c>
      <c r="AX74" s="79">
        <f aca="true" t="shared" si="75" ref="AX74:AX97">IF(AW74="AB","NA",IF(AW74="NA","NA",IF(AW74&gt;=1.25,3,IF(AW74&gt;=1.125,2,IF(AW74&gt;=1,1,0)))))</f>
        <v>3</v>
      </c>
      <c r="AY74" s="96" t="str">
        <f aca="true" t="shared" si="76" ref="AY74:AY97">IF(AX74="NA","NA",IF(AX74=3,"Y","N"))</f>
        <v>Y</v>
      </c>
      <c r="AZ74" s="97">
        <f aca="true" t="shared" si="77" ref="AZ74:AZ97">AV74*0.5</f>
        <v>2.5</v>
      </c>
      <c r="BA74" s="79">
        <f aca="true" t="shared" si="78" ref="BA74:BA97">IF(AZ74="AB","NA",IF(AZ74="NA","NA",IF(AZ74&gt;=1.25,3,IF(AZ74&gt;=1.125,2,IF(AZ74&gt;=1,1,0)))))</f>
        <v>3</v>
      </c>
      <c r="BB74" s="96" t="str">
        <f aca="true" t="shared" si="79" ref="BB74:BB97">IF(BA74="NA","NA",IF(BA74=3,"Y","N"))</f>
        <v>Y</v>
      </c>
      <c r="BC74" s="201">
        <v>30.666666666666668</v>
      </c>
      <c r="BD74" s="79">
        <f t="shared" si="40"/>
        <v>0</v>
      </c>
      <c r="BE74" s="96" t="str">
        <f aca="true" t="shared" si="80" ref="BE74:BE97">IF(BD74="NA","NA",IF(BD74=3,"Y","N"))</f>
        <v>N</v>
      </c>
      <c r="BF74" s="29"/>
      <c r="BG74" s="30"/>
      <c r="BH74" s="30"/>
      <c r="BI74" s="31"/>
      <c r="BJ74" s="10"/>
    </row>
    <row r="75" spans="1:62" s="2" customFormat="1" ht="21" customHeight="1">
      <c r="A75" s="91">
        <v>67</v>
      </c>
      <c r="B75" s="92" t="s">
        <v>179</v>
      </c>
      <c r="C75" s="93" t="s">
        <v>178</v>
      </c>
      <c r="D75" s="102">
        <v>25</v>
      </c>
      <c r="E75" s="78">
        <f t="shared" si="44"/>
        <v>12.5</v>
      </c>
      <c r="F75" s="91">
        <v>10</v>
      </c>
      <c r="G75" s="86">
        <f t="shared" si="45"/>
        <v>5</v>
      </c>
      <c r="H75" s="79">
        <f aca="true" t="shared" si="81" ref="H75:H97">IF(F75="AB","NA",IF(F75="NA","NA",IF(F75&gt;=3.75,3,IF(F75&gt;=3.375,2,IF(F75&gt;=3,1,0)))))</f>
        <v>3</v>
      </c>
      <c r="I75" s="80" t="str">
        <f t="shared" si="46"/>
        <v>Y</v>
      </c>
      <c r="J75" s="101">
        <v>15</v>
      </c>
      <c r="K75" s="81">
        <f t="shared" si="47"/>
        <v>7.5</v>
      </c>
      <c r="L75" s="79">
        <f t="shared" si="48"/>
        <v>3</v>
      </c>
      <c r="M75" s="96" t="str">
        <f t="shared" si="43"/>
        <v>Y</v>
      </c>
      <c r="N75" s="82">
        <v>5</v>
      </c>
      <c r="O75" s="83">
        <f t="shared" si="49"/>
        <v>2.5</v>
      </c>
      <c r="P75" s="79">
        <f t="shared" si="50"/>
        <v>3</v>
      </c>
      <c r="Q75" s="104" t="str">
        <f t="shared" si="51"/>
        <v>Y</v>
      </c>
      <c r="R75" s="81">
        <f t="shared" si="52"/>
        <v>2.5</v>
      </c>
      <c r="S75" s="79">
        <f t="shared" si="53"/>
        <v>3</v>
      </c>
      <c r="T75" s="104" t="str">
        <f t="shared" si="54"/>
        <v>Y</v>
      </c>
      <c r="U75" s="99">
        <v>19</v>
      </c>
      <c r="V75" s="78">
        <f t="shared" si="55"/>
        <v>9.5</v>
      </c>
      <c r="W75" s="105">
        <v>10</v>
      </c>
      <c r="X75" s="86">
        <f t="shared" si="56"/>
        <v>5</v>
      </c>
      <c r="Y75" s="76">
        <f t="shared" si="57"/>
        <v>3</v>
      </c>
      <c r="Z75" s="100" t="str">
        <f t="shared" si="58"/>
        <v>Y</v>
      </c>
      <c r="AA75" s="106">
        <v>9</v>
      </c>
      <c r="AB75" s="86">
        <f t="shared" si="59"/>
        <v>4.5</v>
      </c>
      <c r="AC75" s="79">
        <f t="shared" si="60"/>
        <v>3</v>
      </c>
      <c r="AD75" s="96" t="str">
        <f t="shared" si="61"/>
        <v>Y</v>
      </c>
      <c r="AE75" s="82">
        <v>5</v>
      </c>
      <c r="AF75" s="83">
        <f t="shared" si="62"/>
        <v>2.5</v>
      </c>
      <c r="AG75" s="79">
        <f t="shared" si="63"/>
        <v>3</v>
      </c>
      <c r="AH75" s="96" t="str">
        <f t="shared" si="64"/>
        <v>Y</v>
      </c>
      <c r="AI75" s="97">
        <f t="shared" si="65"/>
        <v>3.35</v>
      </c>
      <c r="AJ75" s="79">
        <f t="shared" si="66"/>
        <v>3</v>
      </c>
      <c r="AK75" s="96" t="str">
        <f t="shared" si="67"/>
        <v>Y</v>
      </c>
      <c r="AL75" s="99">
        <v>20</v>
      </c>
      <c r="AM75" s="78">
        <f t="shared" si="68"/>
        <v>10</v>
      </c>
      <c r="AN75" s="105">
        <v>15</v>
      </c>
      <c r="AO75" s="92">
        <f t="shared" si="69"/>
        <v>7.5</v>
      </c>
      <c r="AP75" s="92">
        <f aca="true" t="shared" si="82" ref="AP75:AP97">IF(AN75="AB","NA",IF(AN75="NA","NA",IF(AN75&gt;=3.75,3,IF(AN75&gt;=3.375,2,IF(AN75&gt;=3,1,0)))))</f>
        <v>3</v>
      </c>
      <c r="AQ75" s="100" t="str">
        <f t="shared" si="70"/>
        <v>Y</v>
      </c>
      <c r="AR75" s="106">
        <v>5</v>
      </c>
      <c r="AS75" s="92">
        <f t="shared" si="71"/>
        <v>2.5</v>
      </c>
      <c r="AT75" s="92">
        <f t="shared" si="72"/>
        <v>3</v>
      </c>
      <c r="AU75" s="100" t="str">
        <f t="shared" si="73"/>
        <v>Y</v>
      </c>
      <c r="AV75" s="84">
        <v>5</v>
      </c>
      <c r="AW75" s="98">
        <f t="shared" si="74"/>
        <v>2.5</v>
      </c>
      <c r="AX75" s="79">
        <f t="shared" si="75"/>
        <v>3</v>
      </c>
      <c r="AY75" s="96" t="str">
        <f t="shared" si="76"/>
        <v>Y</v>
      </c>
      <c r="AZ75" s="97">
        <f t="shared" si="77"/>
        <v>2.5</v>
      </c>
      <c r="BA75" s="79">
        <f t="shared" si="78"/>
        <v>3</v>
      </c>
      <c r="BB75" s="96" t="str">
        <f t="shared" si="79"/>
        <v>Y</v>
      </c>
      <c r="BC75" s="201">
        <v>34.666666666666664</v>
      </c>
      <c r="BD75" s="79">
        <f aca="true" t="shared" si="83" ref="BD75:BD97">IF(BC75="AB","NA",IF(BC75="NA","NA",IF(BC75&gt;=40,3,IF(BC75&gt;=36,2,IF(BC75&gt;=32,1,0)))))</f>
        <v>1</v>
      </c>
      <c r="BE75" s="96" t="str">
        <f t="shared" si="80"/>
        <v>N</v>
      </c>
      <c r="BF75" s="29"/>
      <c r="BG75" s="30"/>
      <c r="BH75" s="30"/>
      <c r="BI75" s="31"/>
      <c r="BJ75" s="10"/>
    </row>
    <row r="76" spans="1:62" s="2" customFormat="1" ht="21" customHeight="1">
      <c r="A76" s="91">
        <v>68</v>
      </c>
      <c r="B76" s="92" t="s">
        <v>181</v>
      </c>
      <c r="C76" s="93" t="s">
        <v>180</v>
      </c>
      <c r="D76" s="102">
        <v>19</v>
      </c>
      <c r="E76" s="78">
        <f t="shared" si="44"/>
        <v>9.5</v>
      </c>
      <c r="F76" s="91">
        <v>10</v>
      </c>
      <c r="G76" s="86">
        <f t="shared" si="45"/>
        <v>5</v>
      </c>
      <c r="H76" s="79">
        <f t="shared" si="81"/>
        <v>3</v>
      </c>
      <c r="I76" s="80" t="str">
        <f t="shared" si="46"/>
        <v>Y</v>
      </c>
      <c r="J76" s="101">
        <v>9</v>
      </c>
      <c r="K76" s="81">
        <f t="shared" si="47"/>
        <v>4.5</v>
      </c>
      <c r="L76" s="79">
        <f t="shared" si="48"/>
        <v>3</v>
      </c>
      <c r="M76" s="96" t="str">
        <f t="shared" si="43"/>
        <v>Y</v>
      </c>
      <c r="N76" s="82">
        <v>5</v>
      </c>
      <c r="O76" s="83">
        <f t="shared" si="49"/>
        <v>2.5</v>
      </c>
      <c r="P76" s="79">
        <f t="shared" si="50"/>
        <v>3</v>
      </c>
      <c r="Q76" s="104" t="str">
        <f t="shared" si="51"/>
        <v>Y</v>
      </c>
      <c r="R76" s="81">
        <f t="shared" si="52"/>
        <v>2.5</v>
      </c>
      <c r="S76" s="79">
        <f t="shared" si="53"/>
        <v>3</v>
      </c>
      <c r="T76" s="104" t="str">
        <f t="shared" si="54"/>
        <v>Y</v>
      </c>
      <c r="U76" s="99">
        <v>24</v>
      </c>
      <c r="V76" s="78">
        <f t="shared" si="55"/>
        <v>12</v>
      </c>
      <c r="W76" s="105">
        <v>10</v>
      </c>
      <c r="X76" s="86">
        <f t="shared" si="56"/>
        <v>5</v>
      </c>
      <c r="Y76" s="76">
        <f t="shared" si="57"/>
        <v>3</v>
      </c>
      <c r="Z76" s="100" t="str">
        <f t="shared" si="58"/>
        <v>Y</v>
      </c>
      <c r="AA76" s="106">
        <v>14</v>
      </c>
      <c r="AB76" s="86">
        <f t="shared" si="59"/>
        <v>7</v>
      </c>
      <c r="AC76" s="79">
        <f t="shared" si="60"/>
        <v>3</v>
      </c>
      <c r="AD76" s="96" t="str">
        <f t="shared" si="61"/>
        <v>Y</v>
      </c>
      <c r="AE76" s="82">
        <v>5</v>
      </c>
      <c r="AF76" s="83">
        <f t="shared" si="62"/>
        <v>2.5</v>
      </c>
      <c r="AG76" s="79">
        <f t="shared" si="63"/>
        <v>3</v>
      </c>
      <c r="AH76" s="96" t="str">
        <f t="shared" si="64"/>
        <v>Y</v>
      </c>
      <c r="AI76" s="97">
        <f t="shared" si="65"/>
        <v>3.35</v>
      </c>
      <c r="AJ76" s="79">
        <f t="shared" si="66"/>
        <v>3</v>
      </c>
      <c r="AK76" s="96" t="str">
        <f t="shared" si="67"/>
        <v>Y</v>
      </c>
      <c r="AL76" s="99">
        <v>21</v>
      </c>
      <c r="AM76" s="78">
        <f t="shared" si="68"/>
        <v>10.5</v>
      </c>
      <c r="AN76" s="105">
        <v>14</v>
      </c>
      <c r="AO76" s="92">
        <f t="shared" si="69"/>
        <v>7</v>
      </c>
      <c r="AP76" s="92">
        <f t="shared" si="82"/>
        <v>3</v>
      </c>
      <c r="AQ76" s="100" t="str">
        <f t="shared" si="70"/>
        <v>Y</v>
      </c>
      <c r="AR76" s="106">
        <v>7</v>
      </c>
      <c r="AS76" s="92">
        <f t="shared" si="71"/>
        <v>3.5</v>
      </c>
      <c r="AT76" s="92">
        <f t="shared" si="72"/>
        <v>3</v>
      </c>
      <c r="AU76" s="100" t="str">
        <f t="shared" si="73"/>
        <v>Y</v>
      </c>
      <c r="AV76" s="84">
        <v>5</v>
      </c>
      <c r="AW76" s="98">
        <f t="shared" si="74"/>
        <v>2.5</v>
      </c>
      <c r="AX76" s="79">
        <f t="shared" si="75"/>
        <v>3</v>
      </c>
      <c r="AY76" s="96" t="str">
        <f t="shared" si="76"/>
        <v>Y</v>
      </c>
      <c r="AZ76" s="97">
        <f t="shared" si="77"/>
        <v>2.5</v>
      </c>
      <c r="BA76" s="79">
        <f t="shared" si="78"/>
        <v>3</v>
      </c>
      <c r="BB76" s="96" t="str">
        <f t="shared" si="79"/>
        <v>Y</v>
      </c>
      <c r="BC76" s="201">
        <v>28</v>
      </c>
      <c r="BD76" s="79">
        <f t="shared" si="83"/>
        <v>0</v>
      </c>
      <c r="BE76" s="96" t="str">
        <f t="shared" si="80"/>
        <v>N</v>
      </c>
      <c r="BF76" s="29"/>
      <c r="BG76" s="30"/>
      <c r="BH76" s="30"/>
      <c r="BI76" s="31"/>
      <c r="BJ76" s="10"/>
    </row>
    <row r="77" spans="1:62" s="2" customFormat="1" ht="21" customHeight="1">
      <c r="A77" s="91">
        <v>69</v>
      </c>
      <c r="B77" s="92" t="s">
        <v>183</v>
      </c>
      <c r="C77" s="93" t="s">
        <v>182</v>
      </c>
      <c r="D77" s="102">
        <v>19</v>
      </c>
      <c r="E77" s="78">
        <f t="shared" si="44"/>
        <v>9.5</v>
      </c>
      <c r="F77" s="91">
        <v>10</v>
      </c>
      <c r="G77" s="86">
        <f t="shared" si="45"/>
        <v>5</v>
      </c>
      <c r="H77" s="79">
        <f t="shared" si="81"/>
        <v>3</v>
      </c>
      <c r="I77" s="80" t="str">
        <f t="shared" si="46"/>
        <v>Y</v>
      </c>
      <c r="J77" s="101">
        <v>9</v>
      </c>
      <c r="K77" s="81">
        <f t="shared" si="47"/>
        <v>4.5</v>
      </c>
      <c r="L77" s="79">
        <f t="shared" si="48"/>
        <v>3</v>
      </c>
      <c r="M77" s="96" t="str">
        <f t="shared" si="43"/>
        <v>Y</v>
      </c>
      <c r="N77" s="82">
        <v>5</v>
      </c>
      <c r="O77" s="83">
        <f t="shared" si="49"/>
        <v>2.5</v>
      </c>
      <c r="P77" s="79">
        <f t="shared" si="50"/>
        <v>3</v>
      </c>
      <c r="Q77" s="104" t="str">
        <f t="shared" si="51"/>
        <v>Y</v>
      </c>
      <c r="R77" s="81">
        <f t="shared" si="52"/>
        <v>2.5</v>
      </c>
      <c r="S77" s="79">
        <f t="shared" si="53"/>
        <v>3</v>
      </c>
      <c r="T77" s="104" t="str">
        <f t="shared" si="54"/>
        <v>Y</v>
      </c>
      <c r="U77" s="99">
        <v>18</v>
      </c>
      <c r="V77" s="78">
        <f t="shared" si="55"/>
        <v>9</v>
      </c>
      <c r="W77" s="105">
        <v>4</v>
      </c>
      <c r="X77" s="86">
        <f t="shared" si="56"/>
        <v>2</v>
      </c>
      <c r="Y77" s="76">
        <f t="shared" si="57"/>
        <v>3</v>
      </c>
      <c r="Z77" s="100" t="str">
        <f t="shared" si="58"/>
        <v>Y</v>
      </c>
      <c r="AA77" s="106">
        <v>14</v>
      </c>
      <c r="AB77" s="86">
        <f t="shared" si="59"/>
        <v>7</v>
      </c>
      <c r="AC77" s="79">
        <f t="shared" si="60"/>
        <v>3</v>
      </c>
      <c r="AD77" s="96" t="str">
        <f t="shared" si="61"/>
        <v>Y</v>
      </c>
      <c r="AE77" s="82">
        <v>5</v>
      </c>
      <c r="AF77" s="83">
        <f t="shared" si="62"/>
        <v>2.5</v>
      </c>
      <c r="AG77" s="79">
        <f t="shared" si="63"/>
        <v>3</v>
      </c>
      <c r="AH77" s="96" t="str">
        <f t="shared" si="64"/>
        <v>Y</v>
      </c>
      <c r="AI77" s="97">
        <f t="shared" si="65"/>
        <v>3.35</v>
      </c>
      <c r="AJ77" s="79">
        <f t="shared" si="66"/>
        <v>3</v>
      </c>
      <c r="AK77" s="96" t="str">
        <f t="shared" si="67"/>
        <v>Y</v>
      </c>
      <c r="AL77" s="99">
        <v>28</v>
      </c>
      <c r="AM77" s="78">
        <f t="shared" si="68"/>
        <v>14</v>
      </c>
      <c r="AN77" s="105">
        <v>14</v>
      </c>
      <c r="AO77" s="92">
        <f t="shared" si="69"/>
        <v>7</v>
      </c>
      <c r="AP77" s="92">
        <f t="shared" si="82"/>
        <v>3</v>
      </c>
      <c r="AQ77" s="100" t="str">
        <f t="shared" si="70"/>
        <v>Y</v>
      </c>
      <c r="AR77" s="106">
        <v>14</v>
      </c>
      <c r="AS77" s="92">
        <f t="shared" si="71"/>
        <v>7</v>
      </c>
      <c r="AT77" s="92">
        <f t="shared" si="72"/>
        <v>3</v>
      </c>
      <c r="AU77" s="100" t="str">
        <f t="shared" si="73"/>
        <v>Y</v>
      </c>
      <c r="AV77" s="84">
        <v>5</v>
      </c>
      <c r="AW77" s="98">
        <f t="shared" si="74"/>
        <v>2.5</v>
      </c>
      <c r="AX77" s="79">
        <f t="shared" si="75"/>
        <v>3</v>
      </c>
      <c r="AY77" s="96" t="str">
        <f t="shared" si="76"/>
        <v>Y</v>
      </c>
      <c r="AZ77" s="97">
        <f t="shared" si="77"/>
        <v>2.5</v>
      </c>
      <c r="BA77" s="79">
        <f t="shared" si="78"/>
        <v>3</v>
      </c>
      <c r="BB77" s="96" t="str">
        <f t="shared" si="79"/>
        <v>Y</v>
      </c>
      <c r="BC77" s="201">
        <v>28</v>
      </c>
      <c r="BD77" s="79">
        <f t="shared" si="83"/>
        <v>0</v>
      </c>
      <c r="BE77" s="96" t="str">
        <f t="shared" si="80"/>
        <v>N</v>
      </c>
      <c r="BF77" s="29"/>
      <c r="BG77" s="30"/>
      <c r="BH77" s="30"/>
      <c r="BI77" s="31"/>
      <c r="BJ77" s="10"/>
    </row>
    <row r="78" spans="1:62" s="2" customFormat="1" ht="21" customHeight="1">
      <c r="A78" s="91">
        <v>70</v>
      </c>
      <c r="B78" s="92" t="s">
        <v>185</v>
      </c>
      <c r="C78" s="93" t="s">
        <v>184</v>
      </c>
      <c r="D78" s="102">
        <v>19</v>
      </c>
      <c r="E78" s="78">
        <f t="shared" si="44"/>
        <v>9.5</v>
      </c>
      <c r="F78" s="91">
        <v>9</v>
      </c>
      <c r="G78" s="86">
        <f t="shared" si="45"/>
        <v>4.5</v>
      </c>
      <c r="H78" s="79">
        <f t="shared" si="81"/>
        <v>3</v>
      </c>
      <c r="I78" s="80" t="str">
        <f t="shared" si="46"/>
        <v>Y</v>
      </c>
      <c r="J78" s="101">
        <v>10</v>
      </c>
      <c r="K78" s="81">
        <f t="shared" si="47"/>
        <v>5</v>
      </c>
      <c r="L78" s="79">
        <f t="shared" si="48"/>
        <v>3</v>
      </c>
      <c r="M78" s="96" t="str">
        <f t="shared" si="43"/>
        <v>Y</v>
      </c>
      <c r="N78" s="82">
        <v>5</v>
      </c>
      <c r="O78" s="83">
        <f t="shared" si="49"/>
        <v>2.5</v>
      </c>
      <c r="P78" s="79">
        <f t="shared" si="50"/>
        <v>3</v>
      </c>
      <c r="Q78" s="104" t="str">
        <f t="shared" si="51"/>
        <v>Y</v>
      </c>
      <c r="R78" s="81">
        <f t="shared" si="52"/>
        <v>2.5</v>
      </c>
      <c r="S78" s="79">
        <f t="shared" si="53"/>
        <v>3</v>
      </c>
      <c r="T78" s="104" t="str">
        <f t="shared" si="54"/>
        <v>Y</v>
      </c>
      <c r="U78" s="99">
        <v>21</v>
      </c>
      <c r="V78" s="78">
        <f t="shared" si="55"/>
        <v>10.5</v>
      </c>
      <c r="W78" s="105">
        <v>10</v>
      </c>
      <c r="X78" s="86">
        <f t="shared" si="56"/>
        <v>5</v>
      </c>
      <c r="Y78" s="76">
        <f t="shared" si="57"/>
        <v>3</v>
      </c>
      <c r="Z78" s="100" t="str">
        <f t="shared" si="58"/>
        <v>Y</v>
      </c>
      <c r="AA78" s="106">
        <v>11</v>
      </c>
      <c r="AB78" s="86">
        <f t="shared" si="59"/>
        <v>5.5</v>
      </c>
      <c r="AC78" s="79">
        <f t="shared" si="60"/>
        <v>3</v>
      </c>
      <c r="AD78" s="96" t="str">
        <f t="shared" si="61"/>
        <v>Y</v>
      </c>
      <c r="AE78" s="82">
        <v>5</v>
      </c>
      <c r="AF78" s="83">
        <f t="shared" si="62"/>
        <v>2.5</v>
      </c>
      <c r="AG78" s="79">
        <f t="shared" si="63"/>
        <v>3</v>
      </c>
      <c r="AH78" s="96" t="str">
        <f t="shared" si="64"/>
        <v>Y</v>
      </c>
      <c r="AI78" s="97">
        <f t="shared" si="65"/>
        <v>3.35</v>
      </c>
      <c r="AJ78" s="79">
        <f t="shared" si="66"/>
        <v>3</v>
      </c>
      <c r="AK78" s="96" t="str">
        <f t="shared" si="67"/>
        <v>Y</v>
      </c>
      <c r="AL78" s="99">
        <v>4</v>
      </c>
      <c r="AM78" s="78">
        <f t="shared" si="68"/>
        <v>2</v>
      </c>
      <c r="AN78" s="105">
        <v>0</v>
      </c>
      <c r="AO78" s="92">
        <f t="shared" si="69"/>
        <v>0</v>
      </c>
      <c r="AP78" s="92">
        <f t="shared" si="82"/>
        <v>0</v>
      </c>
      <c r="AQ78" s="100" t="str">
        <f t="shared" si="70"/>
        <v>N</v>
      </c>
      <c r="AR78" s="106">
        <v>4</v>
      </c>
      <c r="AS78" s="92">
        <f t="shared" si="71"/>
        <v>2</v>
      </c>
      <c r="AT78" s="92">
        <f t="shared" si="72"/>
        <v>3</v>
      </c>
      <c r="AU78" s="100" t="str">
        <f t="shared" si="73"/>
        <v>Y</v>
      </c>
      <c r="AV78" s="84">
        <v>5</v>
      </c>
      <c r="AW78" s="98">
        <f t="shared" si="74"/>
        <v>2.5</v>
      </c>
      <c r="AX78" s="79">
        <f t="shared" si="75"/>
        <v>3</v>
      </c>
      <c r="AY78" s="96" t="str">
        <f t="shared" si="76"/>
        <v>Y</v>
      </c>
      <c r="AZ78" s="97">
        <f t="shared" si="77"/>
        <v>2.5</v>
      </c>
      <c r="BA78" s="79">
        <f t="shared" si="78"/>
        <v>3</v>
      </c>
      <c r="BB78" s="96" t="str">
        <f t="shared" si="79"/>
        <v>Y</v>
      </c>
      <c r="BC78" s="201">
        <v>20</v>
      </c>
      <c r="BD78" s="79">
        <f t="shared" si="83"/>
        <v>0</v>
      </c>
      <c r="BE78" s="96" t="str">
        <f t="shared" si="80"/>
        <v>N</v>
      </c>
      <c r="BF78" s="29"/>
      <c r="BG78" s="30"/>
      <c r="BH78" s="30"/>
      <c r="BI78" s="31"/>
      <c r="BJ78" s="10"/>
    </row>
    <row r="79" spans="1:62" s="2" customFormat="1" ht="21" customHeight="1">
      <c r="A79" s="91">
        <v>71</v>
      </c>
      <c r="B79" s="92" t="s">
        <v>187</v>
      </c>
      <c r="C79" s="93" t="s">
        <v>186</v>
      </c>
      <c r="D79" s="102">
        <v>24</v>
      </c>
      <c r="E79" s="78">
        <f t="shared" si="44"/>
        <v>12</v>
      </c>
      <c r="F79" s="91">
        <v>10</v>
      </c>
      <c r="G79" s="86">
        <f t="shared" si="45"/>
        <v>5</v>
      </c>
      <c r="H79" s="79">
        <f t="shared" si="81"/>
        <v>3</v>
      </c>
      <c r="I79" s="80" t="str">
        <f t="shared" si="46"/>
        <v>Y</v>
      </c>
      <c r="J79" s="101">
        <v>14</v>
      </c>
      <c r="K79" s="81">
        <f t="shared" si="47"/>
        <v>7</v>
      </c>
      <c r="L79" s="79">
        <f t="shared" si="48"/>
        <v>3</v>
      </c>
      <c r="M79" s="96" t="str">
        <f t="shared" si="43"/>
        <v>Y</v>
      </c>
      <c r="N79" s="82">
        <v>5</v>
      </c>
      <c r="O79" s="83">
        <f t="shared" si="49"/>
        <v>2.5</v>
      </c>
      <c r="P79" s="79">
        <f t="shared" si="50"/>
        <v>3</v>
      </c>
      <c r="Q79" s="104" t="str">
        <f t="shared" si="51"/>
        <v>Y</v>
      </c>
      <c r="R79" s="81">
        <f t="shared" si="52"/>
        <v>2.5</v>
      </c>
      <c r="S79" s="79">
        <f t="shared" si="53"/>
        <v>3</v>
      </c>
      <c r="T79" s="104" t="str">
        <f t="shared" si="54"/>
        <v>Y</v>
      </c>
      <c r="U79" s="99">
        <v>23</v>
      </c>
      <c r="V79" s="78">
        <f t="shared" si="55"/>
        <v>11.5</v>
      </c>
      <c r="W79" s="105">
        <v>10</v>
      </c>
      <c r="X79" s="86">
        <f t="shared" si="56"/>
        <v>5</v>
      </c>
      <c r="Y79" s="76">
        <f t="shared" si="57"/>
        <v>3</v>
      </c>
      <c r="Z79" s="100" t="str">
        <f t="shared" si="58"/>
        <v>Y</v>
      </c>
      <c r="AA79" s="106">
        <v>13</v>
      </c>
      <c r="AB79" s="86">
        <f t="shared" si="59"/>
        <v>6.5</v>
      </c>
      <c r="AC79" s="79">
        <f t="shared" si="60"/>
        <v>3</v>
      </c>
      <c r="AD79" s="96" t="str">
        <f t="shared" si="61"/>
        <v>Y</v>
      </c>
      <c r="AE79" s="82">
        <v>5</v>
      </c>
      <c r="AF79" s="83">
        <f t="shared" si="62"/>
        <v>2.5</v>
      </c>
      <c r="AG79" s="79">
        <f t="shared" si="63"/>
        <v>3</v>
      </c>
      <c r="AH79" s="96" t="str">
        <f t="shared" si="64"/>
        <v>Y</v>
      </c>
      <c r="AI79" s="97">
        <f t="shared" si="65"/>
        <v>3.35</v>
      </c>
      <c r="AJ79" s="79">
        <f t="shared" si="66"/>
        <v>3</v>
      </c>
      <c r="AK79" s="96" t="str">
        <f t="shared" si="67"/>
        <v>Y</v>
      </c>
      <c r="AL79" s="99">
        <v>5</v>
      </c>
      <c r="AM79" s="78">
        <f t="shared" si="68"/>
        <v>2.5</v>
      </c>
      <c r="AN79" s="105">
        <v>0</v>
      </c>
      <c r="AO79" s="92">
        <f t="shared" si="69"/>
        <v>0</v>
      </c>
      <c r="AP79" s="92">
        <f t="shared" si="82"/>
        <v>0</v>
      </c>
      <c r="AQ79" s="100" t="str">
        <f t="shared" si="70"/>
        <v>N</v>
      </c>
      <c r="AR79" s="106">
        <v>5</v>
      </c>
      <c r="AS79" s="92">
        <f t="shared" si="71"/>
        <v>2.5</v>
      </c>
      <c r="AT79" s="92">
        <f t="shared" si="72"/>
        <v>3</v>
      </c>
      <c r="AU79" s="100" t="str">
        <f t="shared" si="73"/>
        <v>Y</v>
      </c>
      <c r="AV79" s="84">
        <v>5</v>
      </c>
      <c r="AW79" s="98">
        <f t="shared" si="74"/>
        <v>2.5</v>
      </c>
      <c r="AX79" s="79">
        <f t="shared" si="75"/>
        <v>3</v>
      </c>
      <c r="AY79" s="96" t="str">
        <f t="shared" si="76"/>
        <v>Y</v>
      </c>
      <c r="AZ79" s="97">
        <f t="shared" si="77"/>
        <v>2.5</v>
      </c>
      <c r="BA79" s="79">
        <f t="shared" si="78"/>
        <v>3</v>
      </c>
      <c r="BB79" s="96" t="str">
        <f t="shared" si="79"/>
        <v>Y</v>
      </c>
      <c r="BC79" s="201">
        <v>0</v>
      </c>
      <c r="BD79" s="79">
        <f t="shared" si="83"/>
        <v>0</v>
      </c>
      <c r="BE79" s="96" t="str">
        <f t="shared" si="80"/>
        <v>N</v>
      </c>
      <c r="BF79" s="29"/>
      <c r="BG79" s="30"/>
      <c r="BH79" s="30"/>
      <c r="BI79" s="31"/>
      <c r="BJ79" s="10"/>
    </row>
    <row r="80" spans="1:62" s="2" customFormat="1" ht="21" customHeight="1">
      <c r="A80" s="91">
        <v>72</v>
      </c>
      <c r="B80" s="92" t="s">
        <v>189</v>
      </c>
      <c r="C80" s="93" t="s">
        <v>188</v>
      </c>
      <c r="D80" s="102">
        <v>15</v>
      </c>
      <c r="E80" s="78">
        <f t="shared" si="44"/>
        <v>7.5</v>
      </c>
      <c r="F80" s="91">
        <v>10</v>
      </c>
      <c r="G80" s="86">
        <f t="shared" si="45"/>
        <v>5</v>
      </c>
      <c r="H80" s="79">
        <f t="shared" si="81"/>
        <v>3</v>
      </c>
      <c r="I80" s="80" t="str">
        <f t="shared" si="46"/>
        <v>Y</v>
      </c>
      <c r="J80" s="101">
        <v>5</v>
      </c>
      <c r="K80" s="81">
        <f t="shared" si="47"/>
        <v>2.5</v>
      </c>
      <c r="L80" s="79">
        <f t="shared" si="48"/>
        <v>3</v>
      </c>
      <c r="M80" s="96" t="str">
        <f t="shared" si="43"/>
        <v>Y</v>
      </c>
      <c r="N80" s="82">
        <v>5</v>
      </c>
      <c r="O80" s="83">
        <f t="shared" si="49"/>
        <v>2.5</v>
      </c>
      <c r="P80" s="79">
        <f t="shared" si="50"/>
        <v>3</v>
      </c>
      <c r="Q80" s="104" t="str">
        <f t="shared" si="51"/>
        <v>Y</v>
      </c>
      <c r="R80" s="81">
        <f t="shared" si="52"/>
        <v>2.5</v>
      </c>
      <c r="S80" s="79">
        <f t="shared" si="53"/>
        <v>3</v>
      </c>
      <c r="T80" s="104" t="str">
        <f t="shared" si="54"/>
        <v>Y</v>
      </c>
      <c r="U80" s="99">
        <v>4</v>
      </c>
      <c r="V80" s="78">
        <f t="shared" si="55"/>
        <v>2</v>
      </c>
      <c r="W80" s="105">
        <v>3</v>
      </c>
      <c r="X80" s="86">
        <f t="shared" si="56"/>
        <v>1.5</v>
      </c>
      <c r="Y80" s="76">
        <f t="shared" si="57"/>
        <v>1</v>
      </c>
      <c r="Z80" s="100" t="str">
        <f t="shared" si="58"/>
        <v>N</v>
      </c>
      <c r="AA80" s="106">
        <v>1</v>
      </c>
      <c r="AB80" s="86">
        <f t="shared" si="59"/>
        <v>0.5</v>
      </c>
      <c r="AC80" s="79">
        <f t="shared" si="60"/>
        <v>0</v>
      </c>
      <c r="AD80" s="96" t="str">
        <f t="shared" si="61"/>
        <v>N</v>
      </c>
      <c r="AE80" s="82">
        <v>5</v>
      </c>
      <c r="AF80" s="83">
        <f t="shared" si="62"/>
        <v>2.5</v>
      </c>
      <c r="AG80" s="79">
        <f t="shared" si="63"/>
        <v>3</v>
      </c>
      <c r="AH80" s="96" t="str">
        <f t="shared" si="64"/>
        <v>Y</v>
      </c>
      <c r="AI80" s="97">
        <f t="shared" si="65"/>
        <v>3.35</v>
      </c>
      <c r="AJ80" s="79">
        <f t="shared" si="66"/>
        <v>3</v>
      </c>
      <c r="AK80" s="96" t="str">
        <f t="shared" si="67"/>
        <v>Y</v>
      </c>
      <c r="AL80" s="99">
        <v>19</v>
      </c>
      <c r="AM80" s="78">
        <f t="shared" si="68"/>
        <v>9.5</v>
      </c>
      <c r="AN80" s="105">
        <v>14</v>
      </c>
      <c r="AO80" s="92">
        <f t="shared" si="69"/>
        <v>7</v>
      </c>
      <c r="AP80" s="92">
        <f t="shared" si="82"/>
        <v>3</v>
      </c>
      <c r="AQ80" s="100" t="str">
        <f t="shared" si="70"/>
        <v>Y</v>
      </c>
      <c r="AR80" s="106">
        <v>5</v>
      </c>
      <c r="AS80" s="92">
        <f t="shared" si="71"/>
        <v>2.5</v>
      </c>
      <c r="AT80" s="92">
        <f t="shared" si="72"/>
        <v>3</v>
      </c>
      <c r="AU80" s="100" t="str">
        <f t="shared" si="73"/>
        <v>Y</v>
      </c>
      <c r="AV80" s="84">
        <v>5</v>
      </c>
      <c r="AW80" s="98">
        <f t="shared" si="74"/>
        <v>2.5</v>
      </c>
      <c r="AX80" s="79">
        <f t="shared" si="75"/>
        <v>3</v>
      </c>
      <c r="AY80" s="96" t="str">
        <f t="shared" si="76"/>
        <v>Y</v>
      </c>
      <c r="AZ80" s="97">
        <f t="shared" si="77"/>
        <v>2.5</v>
      </c>
      <c r="BA80" s="79">
        <f t="shared" si="78"/>
        <v>3</v>
      </c>
      <c r="BB80" s="96" t="str">
        <f t="shared" si="79"/>
        <v>Y</v>
      </c>
      <c r="BC80" s="201">
        <v>28</v>
      </c>
      <c r="BD80" s="79">
        <f t="shared" si="83"/>
        <v>0</v>
      </c>
      <c r="BE80" s="96" t="str">
        <f t="shared" si="80"/>
        <v>N</v>
      </c>
      <c r="BF80" s="29"/>
      <c r="BG80" s="30"/>
      <c r="BH80" s="30"/>
      <c r="BI80" s="31"/>
      <c r="BJ80" s="10"/>
    </row>
    <row r="81" spans="1:62" s="2" customFormat="1" ht="21" customHeight="1">
      <c r="A81" s="91">
        <v>73</v>
      </c>
      <c r="B81" s="92" t="s">
        <v>191</v>
      </c>
      <c r="C81" s="93" t="s">
        <v>190</v>
      </c>
      <c r="D81" s="102">
        <v>18</v>
      </c>
      <c r="E81" s="78">
        <f t="shared" si="44"/>
        <v>9</v>
      </c>
      <c r="F81" s="91">
        <v>6</v>
      </c>
      <c r="G81" s="86">
        <f t="shared" si="45"/>
        <v>3</v>
      </c>
      <c r="H81" s="79">
        <f t="shared" si="81"/>
        <v>3</v>
      </c>
      <c r="I81" s="80" t="str">
        <f t="shared" si="46"/>
        <v>Y</v>
      </c>
      <c r="J81" s="101">
        <v>12</v>
      </c>
      <c r="K81" s="81">
        <f t="shared" si="47"/>
        <v>6</v>
      </c>
      <c r="L81" s="79">
        <f t="shared" si="48"/>
        <v>3</v>
      </c>
      <c r="M81" s="96" t="str">
        <f t="shared" si="43"/>
        <v>Y</v>
      </c>
      <c r="N81" s="82">
        <v>5</v>
      </c>
      <c r="O81" s="83">
        <f t="shared" si="49"/>
        <v>2.5</v>
      </c>
      <c r="P81" s="79">
        <f t="shared" si="50"/>
        <v>3</v>
      </c>
      <c r="Q81" s="104" t="str">
        <f t="shared" si="51"/>
        <v>Y</v>
      </c>
      <c r="R81" s="81">
        <f t="shared" si="52"/>
        <v>2.5</v>
      </c>
      <c r="S81" s="79">
        <f t="shared" si="53"/>
        <v>3</v>
      </c>
      <c r="T81" s="104" t="str">
        <f t="shared" si="54"/>
        <v>Y</v>
      </c>
      <c r="U81" s="99">
        <v>5</v>
      </c>
      <c r="V81" s="78">
        <f t="shared" si="55"/>
        <v>2.5</v>
      </c>
      <c r="W81" s="105">
        <v>5</v>
      </c>
      <c r="X81" s="86">
        <f t="shared" si="56"/>
        <v>2.5</v>
      </c>
      <c r="Y81" s="76">
        <f t="shared" si="57"/>
        <v>3</v>
      </c>
      <c r="Z81" s="100" t="str">
        <f t="shared" si="58"/>
        <v>Y</v>
      </c>
      <c r="AA81" s="106">
        <v>0</v>
      </c>
      <c r="AB81" s="86">
        <f t="shared" si="59"/>
        <v>0</v>
      </c>
      <c r="AC81" s="79">
        <f t="shared" si="60"/>
        <v>0</v>
      </c>
      <c r="AD81" s="96" t="str">
        <f t="shared" si="61"/>
        <v>N</v>
      </c>
      <c r="AE81" s="82">
        <v>5</v>
      </c>
      <c r="AF81" s="83">
        <f t="shared" si="62"/>
        <v>2.5</v>
      </c>
      <c r="AG81" s="79">
        <f t="shared" si="63"/>
        <v>3</v>
      </c>
      <c r="AH81" s="96" t="str">
        <f t="shared" si="64"/>
        <v>Y</v>
      </c>
      <c r="AI81" s="97">
        <f t="shared" si="65"/>
        <v>3.35</v>
      </c>
      <c r="AJ81" s="79">
        <f t="shared" si="66"/>
        <v>3</v>
      </c>
      <c r="AK81" s="96" t="str">
        <f t="shared" si="67"/>
        <v>Y</v>
      </c>
      <c r="AL81" s="99">
        <v>14</v>
      </c>
      <c r="AM81" s="78">
        <f t="shared" si="68"/>
        <v>7</v>
      </c>
      <c r="AN81" s="105">
        <v>7</v>
      </c>
      <c r="AO81" s="92">
        <f t="shared" si="69"/>
        <v>3.5</v>
      </c>
      <c r="AP81" s="92">
        <f t="shared" si="82"/>
        <v>3</v>
      </c>
      <c r="AQ81" s="100" t="str">
        <f t="shared" si="70"/>
        <v>Y</v>
      </c>
      <c r="AR81" s="106">
        <v>7</v>
      </c>
      <c r="AS81" s="92">
        <f t="shared" si="71"/>
        <v>3.5</v>
      </c>
      <c r="AT81" s="92">
        <f t="shared" si="72"/>
        <v>3</v>
      </c>
      <c r="AU81" s="100" t="str">
        <f t="shared" si="73"/>
        <v>Y</v>
      </c>
      <c r="AV81" s="84">
        <v>5</v>
      </c>
      <c r="AW81" s="98">
        <f t="shared" si="74"/>
        <v>2.5</v>
      </c>
      <c r="AX81" s="79">
        <f t="shared" si="75"/>
        <v>3</v>
      </c>
      <c r="AY81" s="96" t="str">
        <f t="shared" si="76"/>
        <v>Y</v>
      </c>
      <c r="AZ81" s="97">
        <f t="shared" si="77"/>
        <v>2.5</v>
      </c>
      <c r="BA81" s="79">
        <f t="shared" si="78"/>
        <v>3</v>
      </c>
      <c r="BB81" s="96" t="str">
        <f t="shared" si="79"/>
        <v>Y</v>
      </c>
      <c r="BC81" s="201">
        <v>28</v>
      </c>
      <c r="BD81" s="79">
        <f t="shared" si="83"/>
        <v>0</v>
      </c>
      <c r="BE81" s="96" t="str">
        <f t="shared" si="80"/>
        <v>N</v>
      </c>
      <c r="BF81" s="29"/>
      <c r="BG81" s="30"/>
      <c r="BH81" s="30"/>
      <c r="BI81" s="31"/>
      <c r="BJ81" s="10"/>
    </row>
    <row r="82" spans="1:62" s="2" customFormat="1" ht="21" customHeight="1">
      <c r="A82" s="91">
        <v>74</v>
      </c>
      <c r="B82" s="92" t="s">
        <v>193</v>
      </c>
      <c r="C82" s="93" t="s">
        <v>192</v>
      </c>
      <c r="D82" s="102">
        <v>19</v>
      </c>
      <c r="E82" s="78">
        <f t="shared" si="44"/>
        <v>9.5</v>
      </c>
      <c r="F82" s="91">
        <v>10</v>
      </c>
      <c r="G82" s="86">
        <f t="shared" si="45"/>
        <v>5</v>
      </c>
      <c r="H82" s="79">
        <f t="shared" si="81"/>
        <v>3</v>
      </c>
      <c r="I82" s="80" t="str">
        <f t="shared" si="46"/>
        <v>Y</v>
      </c>
      <c r="J82" s="101">
        <v>9</v>
      </c>
      <c r="K82" s="81">
        <f t="shared" si="47"/>
        <v>4.5</v>
      </c>
      <c r="L82" s="79">
        <f t="shared" si="48"/>
        <v>3</v>
      </c>
      <c r="M82" s="96" t="str">
        <f t="shared" si="43"/>
        <v>Y</v>
      </c>
      <c r="N82" s="82">
        <v>5</v>
      </c>
      <c r="O82" s="83">
        <f t="shared" si="49"/>
        <v>2.5</v>
      </c>
      <c r="P82" s="79">
        <f t="shared" si="50"/>
        <v>3</v>
      </c>
      <c r="Q82" s="104" t="str">
        <f t="shared" si="51"/>
        <v>Y</v>
      </c>
      <c r="R82" s="81">
        <f t="shared" si="52"/>
        <v>2.5</v>
      </c>
      <c r="S82" s="79">
        <f t="shared" si="53"/>
        <v>3</v>
      </c>
      <c r="T82" s="104" t="str">
        <f t="shared" si="54"/>
        <v>Y</v>
      </c>
      <c r="U82" s="99">
        <v>3</v>
      </c>
      <c r="V82" s="78">
        <f t="shared" si="55"/>
        <v>1.5</v>
      </c>
      <c r="W82" s="105">
        <v>3</v>
      </c>
      <c r="X82" s="86">
        <f t="shared" si="56"/>
        <v>1.5</v>
      </c>
      <c r="Y82" s="76">
        <f t="shared" si="57"/>
        <v>1</v>
      </c>
      <c r="Z82" s="100" t="str">
        <f t="shared" si="58"/>
        <v>N</v>
      </c>
      <c r="AA82" s="106">
        <v>0</v>
      </c>
      <c r="AB82" s="86">
        <f t="shared" si="59"/>
        <v>0</v>
      </c>
      <c r="AC82" s="79">
        <f t="shared" si="60"/>
        <v>0</v>
      </c>
      <c r="AD82" s="96" t="str">
        <f t="shared" si="61"/>
        <v>N</v>
      </c>
      <c r="AE82" s="82">
        <v>5</v>
      </c>
      <c r="AF82" s="83">
        <f t="shared" si="62"/>
        <v>2.5</v>
      </c>
      <c r="AG82" s="79">
        <f t="shared" si="63"/>
        <v>3</v>
      </c>
      <c r="AH82" s="96" t="str">
        <f t="shared" si="64"/>
        <v>Y</v>
      </c>
      <c r="AI82" s="97">
        <f t="shared" si="65"/>
        <v>3.35</v>
      </c>
      <c r="AJ82" s="79">
        <f t="shared" si="66"/>
        <v>3</v>
      </c>
      <c r="AK82" s="96" t="str">
        <f t="shared" si="67"/>
        <v>Y</v>
      </c>
      <c r="AL82" s="99">
        <v>20</v>
      </c>
      <c r="AM82" s="78">
        <f t="shared" si="68"/>
        <v>10</v>
      </c>
      <c r="AN82" s="105">
        <v>15</v>
      </c>
      <c r="AO82" s="92">
        <f t="shared" si="69"/>
        <v>7.5</v>
      </c>
      <c r="AP82" s="92">
        <f t="shared" si="82"/>
        <v>3</v>
      </c>
      <c r="AQ82" s="100" t="str">
        <f t="shared" si="70"/>
        <v>Y</v>
      </c>
      <c r="AR82" s="106">
        <v>5</v>
      </c>
      <c r="AS82" s="92">
        <f t="shared" si="71"/>
        <v>2.5</v>
      </c>
      <c r="AT82" s="92">
        <f t="shared" si="72"/>
        <v>3</v>
      </c>
      <c r="AU82" s="100" t="str">
        <f t="shared" si="73"/>
        <v>Y</v>
      </c>
      <c r="AV82" s="84">
        <v>5</v>
      </c>
      <c r="AW82" s="98">
        <f t="shared" si="74"/>
        <v>2.5</v>
      </c>
      <c r="AX82" s="79">
        <f t="shared" si="75"/>
        <v>3</v>
      </c>
      <c r="AY82" s="96" t="str">
        <f t="shared" si="76"/>
        <v>Y</v>
      </c>
      <c r="AZ82" s="97">
        <f t="shared" si="77"/>
        <v>2.5</v>
      </c>
      <c r="BA82" s="79">
        <f t="shared" si="78"/>
        <v>3</v>
      </c>
      <c r="BB82" s="96" t="str">
        <f t="shared" si="79"/>
        <v>Y</v>
      </c>
      <c r="BC82" s="201">
        <v>34.666666666666664</v>
      </c>
      <c r="BD82" s="79">
        <f t="shared" si="83"/>
        <v>1</v>
      </c>
      <c r="BE82" s="96" t="str">
        <f t="shared" si="80"/>
        <v>N</v>
      </c>
      <c r="BF82" s="29"/>
      <c r="BG82" s="30"/>
      <c r="BH82" s="30"/>
      <c r="BI82" s="31"/>
      <c r="BJ82" s="10"/>
    </row>
    <row r="83" spans="1:62" s="2" customFormat="1" ht="21" customHeight="1">
      <c r="A83" s="91">
        <v>75</v>
      </c>
      <c r="B83" s="92" t="s">
        <v>195</v>
      </c>
      <c r="C83" s="93" t="s">
        <v>194</v>
      </c>
      <c r="D83" s="102">
        <v>7</v>
      </c>
      <c r="E83" s="78">
        <f t="shared" si="44"/>
        <v>3.5</v>
      </c>
      <c r="F83" s="91">
        <v>3</v>
      </c>
      <c r="G83" s="86">
        <f t="shared" si="45"/>
        <v>1.5</v>
      </c>
      <c r="H83" s="79">
        <f t="shared" si="81"/>
        <v>1</v>
      </c>
      <c r="I83" s="80" t="str">
        <f t="shared" si="46"/>
        <v>N</v>
      </c>
      <c r="J83" s="101">
        <v>4</v>
      </c>
      <c r="K83" s="81">
        <f t="shared" si="47"/>
        <v>2</v>
      </c>
      <c r="L83" s="79">
        <f t="shared" si="48"/>
        <v>3</v>
      </c>
      <c r="M83" s="96" t="str">
        <f t="shared" si="43"/>
        <v>Y</v>
      </c>
      <c r="N83" s="82">
        <v>5</v>
      </c>
      <c r="O83" s="83">
        <f t="shared" si="49"/>
        <v>2.5</v>
      </c>
      <c r="P83" s="79">
        <f t="shared" si="50"/>
        <v>3</v>
      </c>
      <c r="Q83" s="104" t="str">
        <f t="shared" si="51"/>
        <v>Y</v>
      </c>
      <c r="R83" s="81">
        <f t="shared" si="52"/>
        <v>2.5</v>
      </c>
      <c r="S83" s="79">
        <f t="shared" si="53"/>
        <v>3</v>
      </c>
      <c r="T83" s="104" t="str">
        <f t="shared" si="54"/>
        <v>Y</v>
      </c>
      <c r="U83" s="99">
        <v>12</v>
      </c>
      <c r="V83" s="78">
        <f t="shared" si="55"/>
        <v>6</v>
      </c>
      <c r="W83" s="105">
        <v>10</v>
      </c>
      <c r="X83" s="86">
        <f t="shared" si="56"/>
        <v>5</v>
      </c>
      <c r="Y83" s="76">
        <f t="shared" si="57"/>
        <v>3</v>
      </c>
      <c r="Z83" s="100" t="str">
        <f t="shared" si="58"/>
        <v>Y</v>
      </c>
      <c r="AA83" s="106">
        <v>2</v>
      </c>
      <c r="AB83" s="86">
        <f t="shared" si="59"/>
        <v>1</v>
      </c>
      <c r="AC83" s="79">
        <f t="shared" si="60"/>
        <v>0</v>
      </c>
      <c r="AD83" s="96" t="str">
        <f t="shared" si="61"/>
        <v>N</v>
      </c>
      <c r="AE83" s="82">
        <v>5</v>
      </c>
      <c r="AF83" s="83">
        <f t="shared" si="62"/>
        <v>2.5</v>
      </c>
      <c r="AG83" s="79">
        <f t="shared" si="63"/>
        <v>3</v>
      </c>
      <c r="AH83" s="96" t="str">
        <f t="shared" si="64"/>
        <v>Y</v>
      </c>
      <c r="AI83" s="97">
        <f t="shared" si="65"/>
        <v>3.35</v>
      </c>
      <c r="AJ83" s="79">
        <f t="shared" si="66"/>
        <v>3</v>
      </c>
      <c r="AK83" s="96" t="str">
        <f t="shared" si="67"/>
        <v>Y</v>
      </c>
      <c r="AL83" s="99">
        <v>11</v>
      </c>
      <c r="AM83" s="78">
        <f t="shared" si="68"/>
        <v>5.5</v>
      </c>
      <c r="AN83" s="105">
        <v>10</v>
      </c>
      <c r="AO83" s="92">
        <f t="shared" si="69"/>
        <v>5</v>
      </c>
      <c r="AP83" s="92">
        <f t="shared" si="82"/>
        <v>3</v>
      </c>
      <c r="AQ83" s="100" t="str">
        <f t="shared" si="70"/>
        <v>Y</v>
      </c>
      <c r="AR83" s="106">
        <v>1</v>
      </c>
      <c r="AS83" s="92">
        <f t="shared" si="71"/>
        <v>0.5</v>
      </c>
      <c r="AT83" s="92">
        <f t="shared" si="72"/>
        <v>0</v>
      </c>
      <c r="AU83" s="100" t="str">
        <f t="shared" si="73"/>
        <v>N</v>
      </c>
      <c r="AV83" s="84">
        <v>5</v>
      </c>
      <c r="AW83" s="98">
        <f t="shared" si="74"/>
        <v>2.5</v>
      </c>
      <c r="AX83" s="79">
        <f t="shared" si="75"/>
        <v>3</v>
      </c>
      <c r="AY83" s="96" t="str">
        <f t="shared" si="76"/>
        <v>Y</v>
      </c>
      <c r="AZ83" s="97">
        <f t="shared" si="77"/>
        <v>2.5</v>
      </c>
      <c r="BA83" s="79">
        <f t="shared" si="78"/>
        <v>3</v>
      </c>
      <c r="BB83" s="96" t="str">
        <f t="shared" si="79"/>
        <v>Y</v>
      </c>
      <c r="BC83" s="201">
        <v>18.666666666666668</v>
      </c>
      <c r="BD83" s="79">
        <f t="shared" si="83"/>
        <v>0</v>
      </c>
      <c r="BE83" s="96" t="str">
        <f t="shared" si="80"/>
        <v>N</v>
      </c>
      <c r="BF83" s="29"/>
      <c r="BG83" s="30"/>
      <c r="BH83" s="30"/>
      <c r="BI83" s="31"/>
      <c r="BJ83" s="10"/>
    </row>
    <row r="84" spans="1:62" s="2" customFormat="1" ht="21" customHeight="1">
      <c r="A84" s="91">
        <v>76</v>
      </c>
      <c r="B84" s="92" t="s">
        <v>197</v>
      </c>
      <c r="C84" s="93" t="s">
        <v>196</v>
      </c>
      <c r="D84" s="102">
        <v>13</v>
      </c>
      <c r="E84" s="78">
        <f t="shared" si="44"/>
        <v>6.5</v>
      </c>
      <c r="F84" s="91">
        <v>6</v>
      </c>
      <c r="G84" s="86">
        <f t="shared" si="45"/>
        <v>3</v>
      </c>
      <c r="H84" s="79">
        <f t="shared" si="81"/>
        <v>3</v>
      </c>
      <c r="I84" s="80" t="str">
        <f t="shared" si="46"/>
        <v>Y</v>
      </c>
      <c r="J84" s="101">
        <v>7</v>
      </c>
      <c r="K84" s="81">
        <f t="shared" si="47"/>
        <v>3.5</v>
      </c>
      <c r="L84" s="79">
        <f t="shared" si="48"/>
        <v>3</v>
      </c>
      <c r="M84" s="96" t="str">
        <f t="shared" si="43"/>
        <v>Y</v>
      </c>
      <c r="N84" s="82">
        <v>5</v>
      </c>
      <c r="O84" s="83">
        <f t="shared" si="49"/>
        <v>2.5</v>
      </c>
      <c r="P84" s="79">
        <f t="shared" si="50"/>
        <v>3</v>
      </c>
      <c r="Q84" s="104" t="str">
        <f t="shared" si="51"/>
        <v>Y</v>
      </c>
      <c r="R84" s="81">
        <f t="shared" si="52"/>
        <v>2.5</v>
      </c>
      <c r="S84" s="79">
        <f t="shared" si="53"/>
        <v>3</v>
      </c>
      <c r="T84" s="104" t="str">
        <f t="shared" si="54"/>
        <v>Y</v>
      </c>
      <c r="U84" s="99">
        <v>9</v>
      </c>
      <c r="V84" s="78">
        <f t="shared" si="55"/>
        <v>4.5</v>
      </c>
      <c r="W84" s="105">
        <v>4</v>
      </c>
      <c r="X84" s="86">
        <f t="shared" si="56"/>
        <v>2</v>
      </c>
      <c r="Y84" s="76">
        <f t="shared" si="57"/>
        <v>3</v>
      </c>
      <c r="Z84" s="100" t="str">
        <f t="shared" si="58"/>
        <v>Y</v>
      </c>
      <c r="AA84" s="106">
        <v>5</v>
      </c>
      <c r="AB84" s="86">
        <f t="shared" si="59"/>
        <v>2.5</v>
      </c>
      <c r="AC84" s="79">
        <f t="shared" si="60"/>
        <v>3</v>
      </c>
      <c r="AD84" s="96" t="str">
        <f t="shared" si="61"/>
        <v>Y</v>
      </c>
      <c r="AE84" s="82">
        <v>5</v>
      </c>
      <c r="AF84" s="83">
        <f t="shared" si="62"/>
        <v>2.5</v>
      </c>
      <c r="AG84" s="79">
        <f t="shared" si="63"/>
        <v>3</v>
      </c>
      <c r="AH84" s="96" t="str">
        <f t="shared" si="64"/>
        <v>Y</v>
      </c>
      <c r="AI84" s="97">
        <f t="shared" si="65"/>
        <v>3.35</v>
      </c>
      <c r="AJ84" s="79">
        <f t="shared" si="66"/>
        <v>3</v>
      </c>
      <c r="AK84" s="96" t="str">
        <f t="shared" si="67"/>
        <v>Y</v>
      </c>
      <c r="AL84" s="99">
        <v>15</v>
      </c>
      <c r="AM84" s="78">
        <f t="shared" si="68"/>
        <v>7.5</v>
      </c>
      <c r="AN84" s="105">
        <v>10</v>
      </c>
      <c r="AO84" s="92">
        <f t="shared" si="69"/>
        <v>5</v>
      </c>
      <c r="AP84" s="92">
        <f t="shared" si="82"/>
        <v>3</v>
      </c>
      <c r="AQ84" s="100" t="str">
        <f t="shared" si="70"/>
        <v>Y</v>
      </c>
      <c r="AR84" s="106">
        <v>5</v>
      </c>
      <c r="AS84" s="92">
        <f t="shared" si="71"/>
        <v>2.5</v>
      </c>
      <c r="AT84" s="92">
        <f t="shared" si="72"/>
        <v>3</v>
      </c>
      <c r="AU84" s="100" t="str">
        <f t="shared" si="73"/>
        <v>Y</v>
      </c>
      <c r="AV84" s="84">
        <v>5</v>
      </c>
      <c r="AW84" s="98">
        <f t="shared" si="74"/>
        <v>2.5</v>
      </c>
      <c r="AX84" s="79">
        <f t="shared" si="75"/>
        <v>3</v>
      </c>
      <c r="AY84" s="96" t="str">
        <f t="shared" si="76"/>
        <v>Y</v>
      </c>
      <c r="AZ84" s="97">
        <f t="shared" si="77"/>
        <v>2.5</v>
      </c>
      <c r="BA84" s="79">
        <f t="shared" si="78"/>
        <v>3</v>
      </c>
      <c r="BB84" s="96" t="str">
        <f t="shared" si="79"/>
        <v>Y</v>
      </c>
      <c r="BC84" s="201">
        <v>42.666666666666664</v>
      </c>
      <c r="BD84" s="79">
        <f t="shared" si="83"/>
        <v>3</v>
      </c>
      <c r="BE84" s="96" t="str">
        <f t="shared" si="80"/>
        <v>Y</v>
      </c>
      <c r="BF84" s="29"/>
      <c r="BG84" s="30"/>
      <c r="BH84" s="30"/>
      <c r="BI84" s="31"/>
      <c r="BJ84" s="10"/>
    </row>
    <row r="85" spans="1:62" s="2" customFormat="1" ht="21" customHeight="1">
      <c r="A85" s="91">
        <v>77</v>
      </c>
      <c r="B85" s="92" t="s">
        <v>199</v>
      </c>
      <c r="C85" s="93" t="s">
        <v>198</v>
      </c>
      <c r="D85" s="102">
        <v>29</v>
      </c>
      <c r="E85" s="78">
        <f t="shared" si="44"/>
        <v>14.5</v>
      </c>
      <c r="F85" s="91">
        <v>9</v>
      </c>
      <c r="G85" s="86">
        <f t="shared" si="45"/>
        <v>4.5</v>
      </c>
      <c r="H85" s="79">
        <f t="shared" si="81"/>
        <v>3</v>
      </c>
      <c r="I85" s="80" t="str">
        <f t="shared" si="46"/>
        <v>Y</v>
      </c>
      <c r="J85" s="101">
        <v>20</v>
      </c>
      <c r="K85" s="81">
        <f t="shared" si="47"/>
        <v>10</v>
      </c>
      <c r="L85" s="79">
        <f t="shared" si="48"/>
        <v>3</v>
      </c>
      <c r="M85" s="96" t="str">
        <f t="shared" si="43"/>
        <v>Y</v>
      </c>
      <c r="N85" s="82">
        <v>5</v>
      </c>
      <c r="O85" s="83">
        <f t="shared" si="49"/>
        <v>2.5</v>
      </c>
      <c r="P85" s="79">
        <f t="shared" si="50"/>
        <v>3</v>
      </c>
      <c r="Q85" s="104" t="str">
        <f t="shared" si="51"/>
        <v>Y</v>
      </c>
      <c r="R85" s="81">
        <f t="shared" si="52"/>
        <v>2.5</v>
      </c>
      <c r="S85" s="79">
        <f t="shared" si="53"/>
        <v>3</v>
      </c>
      <c r="T85" s="104" t="str">
        <f t="shared" si="54"/>
        <v>Y</v>
      </c>
      <c r="U85" s="99">
        <v>15</v>
      </c>
      <c r="V85" s="78">
        <f t="shared" si="55"/>
        <v>7.5</v>
      </c>
      <c r="W85" s="105">
        <v>0</v>
      </c>
      <c r="X85" s="86">
        <f t="shared" si="56"/>
        <v>0</v>
      </c>
      <c r="Y85" s="76">
        <f t="shared" si="57"/>
        <v>0</v>
      </c>
      <c r="Z85" s="100" t="str">
        <f t="shared" si="58"/>
        <v>N</v>
      </c>
      <c r="AA85" s="106">
        <v>15</v>
      </c>
      <c r="AB85" s="86">
        <f t="shared" si="59"/>
        <v>7.5</v>
      </c>
      <c r="AC85" s="79">
        <f t="shared" si="60"/>
        <v>3</v>
      </c>
      <c r="AD85" s="96" t="str">
        <f t="shared" si="61"/>
        <v>Y</v>
      </c>
      <c r="AE85" s="82">
        <v>5</v>
      </c>
      <c r="AF85" s="83">
        <f t="shared" si="62"/>
        <v>2.5</v>
      </c>
      <c r="AG85" s="79">
        <f t="shared" si="63"/>
        <v>3</v>
      </c>
      <c r="AH85" s="96" t="str">
        <f t="shared" si="64"/>
        <v>Y</v>
      </c>
      <c r="AI85" s="97">
        <f t="shared" si="65"/>
        <v>3.35</v>
      </c>
      <c r="AJ85" s="79">
        <f t="shared" si="66"/>
        <v>3</v>
      </c>
      <c r="AK85" s="96" t="str">
        <f t="shared" si="67"/>
        <v>Y</v>
      </c>
      <c r="AL85" s="99">
        <v>11</v>
      </c>
      <c r="AM85" s="78">
        <f t="shared" si="68"/>
        <v>5.5</v>
      </c>
      <c r="AN85" s="105">
        <v>8</v>
      </c>
      <c r="AO85" s="92">
        <f t="shared" si="69"/>
        <v>4</v>
      </c>
      <c r="AP85" s="92">
        <f t="shared" si="82"/>
        <v>3</v>
      </c>
      <c r="AQ85" s="100" t="str">
        <f t="shared" si="70"/>
        <v>Y</v>
      </c>
      <c r="AR85" s="106">
        <v>3</v>
      </c>
      <c r="AS85" s="92">
        <f t="shared" si="71"/>
        <v>1.5</v>
      </c>
      <c r="AT85" s="92">
        <f t="shared" si="72"/>
        <v>0</v>
      </c>
      <c r="AU85" s="100" t="str">
        <f t="shared" si="73"/>
        <v>N</v>
      </c>
      <c r="AV85" s="84">
        <v>5</v>
      </c>
      <c r="AW85" s="98">
        <f t="shared" si="74"/>
        <v>2.5</v>
      </c>
      <c r="AX85" s="79">
        <f t="shared" si="75"/>
        <v>3</v>
      </c>
      <c r="AY85" s="96" t="str">
        <f t="shared" si="76"/>
        <v>Y</v>
      </c>
      <c r="AZ85" s="97">
        <f t="shared" si="77"/>
        <v>2.5</v>
      </c>
      <c r="BA85" s="79">
        <f t="shared" si="78"/>
        <v>3</v>
      </c>
      <c r="BB85" s="96" t="str">
        <f t="shared" si="79"/>
        <v>Y</v>
      </c>
      <c r="BC85" s="201">
        <v>13.333333333333334</v>
      </c>
      <c r="BD85" s="79">
        <f t="shared" si="83"/>
        <v>0</v>
      </c>
      <c r="BE85" s="96" t="str">
        <f t="shared" si="80"/>
        <v>N</v>
      </c>
      <c r="BF85" s="29"/>
      <c r="BG85" s="30"/>
      <c r="BH85" s="30"/>
      <c r="BI85" s="31"/>
      <c r="BJ85" s="10"/>
    </row>
    <row r="86" spans="1:62" s="2" customFormat="1" ht="21" customHeight="1">
      <c r="A86" s="91">
        <v>78</v>
      </c>
      <c r="B86" s="92" t="s">
        <v>201</v>
      </c>
      <c r="C86" s="93" t="s">
        <v>200</v>
      </c>
      <c r="D86" s="102">
        <v>28</v>
      </c>
      <c r="E86" s="78">
        <f t="shared" si="44"/>
        <v>14</v>
      </c>
      <c r="F86" s="91">
        <v>10</v>
      </c>
      <c r="G86" s="86">
        <f t="shared" si="45"/>
        <v>5</v>
      </c>
      <c r="H86" s="79">
        <f t="shared" si="81"/>
        <v>3</v>
      </c>
      <c r="I86" s="80" t="str">
        <f t="shared" si="46"/>
        <v>Y</v>
      </c>
      <c r="J86" s="101">
        <v>18</v>
      </c>
      <c r="K86" s="81">
        <f t="shared" si="47"/>
        <v>9</v>
      </c>
      <c r="L86" s="79">
        <f t="shared" si="48"/>
        <v>3</v>
      </c>
      <c r="M86" s="96" t="str">
        <f t="shared" si="43"/>
        <v>Y</v>
      </c>
      <c r="N86" s="82">
        <v>5</v>
      </c>
      <c r="O86" s="83">
        <f t="shared" si="49"/>
        <v>2.5</v>
      </c>
      <c r="P86" s="79">
        <f t="shared" si="50"/>
        <v>3</v>
      </c>
      <c r="Q86" s="104" t="str">
        <f t="shared" si="51"/>
        <v>Y</v>
      </c>
      <c r="R86" s="81">
        <f t="shared" si="52"/>
        <v>2.5</v>
      </c>
      <c r="S86" s="79">
        <f t="shared" si="53"/>
        <v>3</v>
      </c>
      <c r="T86" s="104" t="str">
        <f t="shared" si="54"/>
        <v>Y</v>
      </c>
      <c r="U86" s="99">
        <v>10</v>
      </c>
      <c r="V86" s="78">
        <f t="shared" si="55"/>
        <v>5</v>
      </c>
      <c r="W86" s="105">
        <v>3</v>
      </c>
      <c r="X86" s="86">
        <f t="shared" si="56"/>
        <v>1.5</v>
      </c>
      <c r="Y86" s="76">
        <f t="shared" si="57"/>
        <v>1</v>
      </c>
      <c r="Z86" s="100" t="str">
        <f t="shared" si="58"/>
        <v>N</v>
      </c>
      <c r="AA86" s="106">
        <v>7</v>
      </c>
      <c r="AB86" s="86">
        <f t="shared" si="59"/>
        <v>3.5</v>
      </c>
      <c r="AC86" s="79">
        <f t="shared" si="60"/>
        <v>3</v>
      </c>
      <c r="AD86" s="96" t="str">
        <f t="shared" si="61"/>
        <v>Y</v>
      </c>
      <c r="AE86" s="82">
        <v>5</v>
      </c>
      <c r="AF86" s="83">
        <f t="shared" si="62"/>
        <v>2.5</v>
      </c>
      <c r="AG86" s="79">
        <f t="shared" si="63"/>
        <v>3</v>
      </c>
      <c r="AH86" s="96" t="str">
        <f t="shared" si="64"/>
        <v>Y</v>
      </c>
      <c r="AI86" s="97">
        <f t="shared" si="65"/>
        <v>3.35</v>
      </c>
      <c r="AJ86" s="79">
        <f t="shared" si="66"/>
        <v>3</v>
      </c>
      <c r="AK86" s="96" t="str">
        <f t="shared" si="67"/>
        <v>Y</v>
      </c>
      <c r="AL86" s="99">
        <v>17</v>
      </c>
      <c r="AM86" s="78">
        <f t="shared" si="68"/>
        <v>8.5</v>
      </c>
      <c r="AN86" s="105">
        <v>4</v>
      </c>
      <c r="AO86" s="92">
        <f t="shared" si="69"/>
        <v>2</v>
      </c>
      <c r="AP86" s="92">
        <f t="shared" si="82"/>
        <v>3</v>
      </c>
      <c r="AQ86" s="100" t="str">
        <f t="shared" si="70"/>
        <v>Y</v>
      </c>
      <c r="AR86" s="106">
        <v>13</v>
      </c>
      <c r="AS86" s="92">
        <f t="shared" si="71"/>
        <v>6.5</v>
      </c>
      <c r="AT86" s="92">
        <f t="shared" si="72"/>
        <v>3</v>
      </c>
      <c r="AU86" s="100" t="str">
        <f t="shared" si="73"/>
        <v>Y</v>
      </c>
      <c r="AV86" s="84">
        <v>5</v>
      </c>
      <c r="AW86" s="98">
        <f t="shared" si="74"/>
        <v>2.5</v>
      </c>
      <c r="AX86" s="79">
        <f t="shared" si="75"/>
        <v>3</v>
      </c>
      <c r="AY86" s="96" t="str">
        <f t="shared" si="76"/>
        <v>Y</v>
      </c>
      <c r="AZ86" s="97">
        <f t="shared" si="77"/>
        <v>2.5</v>
      </c>
      <c r="BA86" s="79">
        <f t="shared" si="78"/>
        <v>3</v>
      </c>
      <c r="BB86" s="96" t="str">
        <f t="shared" si="79"/>
        <v>Y</v>
      </c>
      <c r="BC86" s="201">
        <v>38.666666666666664</v>
      </c>
      <c r="BD86" s="79">
        <f t="shared" si="83"/>
        <v>2</v>
      </c>
      <c r="BE86" s="96" t="str">
        <f t="shared" si="80"/>
        <v>N</v>
      </c>
      <c r="BF86" s="29"/>
      <c r="BG86" s="30"/>
      <c r="BH86" s="30"/>
      <c r="BI86" s="31"/>
      <c r="BJ86" s="10"/>
    </row>
    <row r="87" spans="1:62" s="2" customFormat="1" ht="21" customHeight="1">
      <c r="A87" s="91">
        <v>79</v>
      </c>
      <c r="B87" s="92" t="s">
        <v>203</v>
      </c>
      <c r="C87" s="93" t="s">
        <v>202</v>
      </c>
      <c r="D87" s="102">
        <v>29</v>
      </c>
      <c r="E87" s="78">
        <f t="shared" si="44"/>
        <v>14.5</v>
      </c>
      <c r="F87" s="91">
        <v>10</v>
      </c>
      <c r="G87" s="86">
        <f t="shared" si="45"/>
        <v>5</v>
      </c>
      <c r="H87" s="79">
        <f t="shared" si="81"/>
        <v>3</v>
      </c>
      <c r="I87" s="80" t="str">
        <f t="shared" si="46"/>
        <v>Y</v>
      </c>
      <c r="J87" s="101">
        <v>19</v>
      </c>
      <c r="K87" s="81">
        <f t="shared" si="47"/>
        <v>9.5</v>
      </c>
      <c r="L87" s="79">
        <f t="shared" si="48"/>
        <v>3</v>
      </c>
      <c r="M87" s="96" t="str">
        <f t="shared" si="43"/>
        <v>Y</v>
      </c>
      <c r="N87" s="82">
        <v>5</v>
      </c>
      <c r="O87" s="83">
        <f t="shared" si="49"/>
        <v>2.5</v>
      </c>
      <c r="P87" s="79">
        <f t="shared" si="50"/>
        <v>3</v>
      </c>
      <c r="Q87" s="104" t="str">
        <f t="shared" si="51"/>
        <v>Y</v>
      </c>
      <c r="R87" s="81">
        <f t="shared" si="52"/>
        <v>2.5</v>
      </c>
      <c r="S87" s="79">
        <f t="shared" si="53"/>
        <v>3</v>
      </c>
      <c r="T87" s="104" t="str">
        <f t="shared" si="54"/>
        <v>Y</v>
      </c>
      <c r="U87" s="99">
        <v>20</v>
      </c>
      <c r="V87" s="78">
        <f t="shared" si="55"/>
        <v>10</v>
      </c>
      <c r="W87" s="105">
        <v>5</v>
      </c>
      <c r="X87" s="86">
        <f t="shared" si="56"/>
        <v>2.5</v>
      </c>
      <c r="Y87" s="76">
        <f t="shared" si="57"/>
        <v>3</v>
      </c>
      <c r="Z87" s="100" t="str">
        <f t="shared" si="58"/>
        <v>Y</v>
      </c>
      <c r="AA87" s="106">
        <v>15</v>
      </c>
      <c r="AB87" s="86">
        <f t="shared" si="59"/>
        <v>7.5</v>
      </c>
      <c r="AC87" s="79">
        <f t="shared" si="60"/>
        <v>3</v>
      </c>
      <c r="AD87" s="96" t="str">
        <f t="shared" si="61"/>
        <v>Y</v>
      </c>
      <c r="AE87" s="82">
        <v>5</v>
      </c>
      <c r="AF87" s="83">
        <f t="shared" si="62"/>
        <v>2.5</v>
      </c>
      <c r="AG87" s="79">
        <f t="shared" si="63"/>
        <v>3</v>
      </c>
      <c r="AH87" s="96" t="str">
        <f t="shared" si="64"/>
        <v>Y</v>
      </c>
      <c r="AI87" s="97">
        <f t="shared" si="65"/>
        <v>3.35</v>
      </c>
      <c r="AJ87" s="79">
        <f t="shared" si="66"/>
        <v>3</v>
      </c>
      <c r="AK87" s="96" t="str">
        <f t="shared" si="67"/>
        <v>Y</v>
      </c>
      <c r="AL87" s="99">
        <v>15</v>
      </c>
      <c r="AM87" s="78">
        <f t="shared" si="68"/>
        <v>7.5</v>
      </c>
      <c r="AN87" s="105">
        <v>15</v>
      </c>
      <c r="AO87" s="92">
        <f t="shared" si="69"/>
        <v>7.5</v>
      </c>
      <c r="AP87" s="92">
        <f t="shared" si="82"/>
        <v>3</v>
      </c>
      <c r="AQ87" s="100" t="str">
        <f t="shared" si="70"/>
        <v>Y</v>
      </c>
      <c r="AR87" s="106">
        <v>0</v>
      </c>
      <c r="AS87" s="92">
        <f t="shared" si="71"/>
        <v>0</v>
      </c>
      <c r="AT87" s="92">
        <f t="shared" si="72"/>
        <v>0</v>
      </c>
      <c r="AU87" s="100" t="str">
        <f t="shared" si="73"/>
        <v>N</v>
      </c>
      <c r="AV87" s="84">
        <v>5</v>
      </c>
      <c r="AW87" s="98">
        <f t="shared" si="74"/>
        <v>2.5</v>
      </c>
      <c r="AX87" s="79">
        <f t="shared" si="75"/>
        <v>3</v>
      </c>
      <c r="AY87" s="96" t="str">
        <f t="shared" si="76"/>
        <v>Y</v>
      </c>
      <c r="AZ87" s="97">
        <f t="shared" si="77"/>
        <v>2.5</v>
      </c>
      <c r="BA87" s="79">
        <f t="shared" si="78"/>
        <v>3</v>
      </c>
      <c r="BB87" s="96" t="str">
        <f t="shared" si="79"/>
        <v>Y</v>
      </c>
      <c r="BC87" s="201">
        <v>28</v>
      </c>
      <c r="BD87" s="79">
        <f t="shared" si="83"/>
        <v>0</v>
      </c>
      <c r="BE87" s="96" t="str">
        <f t="shared" si="80"/>
        <v>N</v>
      </c>
      <c r="BF87" s="29"/>
      <c r="BG87" s="30"/>
      <c r="BH87" s="30"/>
      <c r="BI87" s="31"/>
      <c r="BJ87" s="10"/>
    </row>
    <row r="88" spans="1:62" s="2" customFormat="1" ht="21" customHeight="1">
      <c r="A88" s="91">
        <v>80</v>
      </c>
      <c r="B88" s="92" t="s">
        <v>205</v>
      </c>
      <c r="C88" s="93" t="s">
        <v>204</v>
      </c>
      <c r="D88" s="102">
        <v>16</v>
      </c>
      <c r="E88" s="78">
        <f t="shared" si="44"/>
        <v>8</v>
      </c>
      <c r="F88" s="91">
        <v>10</v>
      </c>
      <c r="G88" s="86">
        <f t="shared" si="45"/>
        <v>5</v>
      </c>
      <c r="H88" s="79">
        <f t="shared" si="81"/>
        <v>3</v>
      </c>
      <c r="I88" s="80" t="str">
        <f t="shared" si="46"/>
        <v>Y</v>
      </c>
      <c r="J88" s="101">
        <v>6</v>
      </c>
      <c r="K88" s="81">
        <f t="shared" si="47"/>
        <v>3</v>
      </c>
      <c r="L88" s="79">
        <f t="shared" si="48"/>
        <v>3</v>
      </c>
      <c r="M88" s="96" t="str">
        <f t="shared" si="43"/>
        <v>Y</v>
      </c>
      <c r="N88" s="82">
        <v>5</v>
      </c>
      <c r="O88" s="83">
        <f t="shared" si="49"/>
        <v>2.5</v>
      </c>
      <c r="P88" s="79">
        <f t="shared" si="50"/>
        <v>3</v>
      </c>
      <c r="Q88" s="104" t="str">
        <f t="shared" si="51"/>
        <v>Y</v>
      </c>
      <c r="R88" s="81">
        <f t="shared" si="52"/>
        <v>2.5</v>
      </c>
      <c r="S88" s="79">
        <f t="shared" si="53"/>
        <v>3</v>
      </c>
      <c r="T88" s="104" t="str">
        <f t="shared" si="54"/>
        <v>Y</v>
      </c>
      <c r="U88" s="99">
        <v>7</v>
      </c>
      <c r="V88" s="78">
        <f t="shared" si="55"/>
        <v>3.5</v>
      </c>
      <c r="W88" s="105">
        <v>1</v>
      </c>
      <c r="X88" s="86">
        <f t="shared" si="56"/>
        <v>0.5</v>
      </c>
      <c r="Y88" s="76">
        <f t="shared" si="57"/>
        <v>0</v>
      </c>
      <c r="Z88" s="100" t="str">
        <f t="shared" si="58"/>
        <v>N</v>
      </c>
      <c r="AA88" s="106">
        <v>6</v>
      </c>
      <c r="AB88" s="86">
        <f t="shared" si="59"/>
        <v>3</v>
      </c>
      <c r="AC88" s="79">
        <f t="shared" si="60"/>
        <v>3</v>
      </c>
      <c r="AD88" s="96" t="str">
        <f t="shared" si="61"/>
        <v>Y</v>
      </c>
      <c r="AE88" s="82">
        <v>5</v>
      </c>
      <c r="AF88" s="83">
        <f t="shared" si="62"/>
        <v>2.5</v>
      </c>
      <c r="AG88" s="79">
        <f t="shared" si="63"/>
        <v>3</v>
      </c>
      <c r="AH88" s="96" t="str">
        <f t="shared" si="64"/>
        <v>Y</v>
      </c>
      <c r="AI88" s="97">
        <f t="shared" si="65"/>
        <v>3.35</v>
      </c>
      <c r="AJ88" s="79">
        <f t="shared" si="66"/>
        <v>3</v>
      </c>
      <c r="AK88" s="96" t="str">
        <f t="shared" si="67"/>
        <v>Y</v>
      </c>
      <c r="AL88" s="99">
        <v>23</v>
      </c>
      <c r="AM88" s="78">
        <f t="shared" si="68"/>
        <v>11.5</v>
      </c>
      <c r="AN88" s="105">
        <v>13</v>
      </c>
      <c r="AO88" s="92">
        <f t="shared" si="69"/>
        <v>6.5</v>
      </c>
      <c r="AP88" s="92">
        <f t="shared" si="82"/>
        <v>3</v>
      </c>
      <c r="AQ88" s="100" t="str">
        <f t="shared" si="70"/>
        <v>Y</v>
      </c>
      <c r="AR88" s="106">
        <v>10</v>
      </c>
      <c r="AS88" s="92">
        <f t="shared" si="71"/>
        <v>5</v>
      </c>
      <c r="AT88" s="92">
        <f t="shared" si="72"/>
        <v>3</v>
      </c>
      <c r="AU88" s="100" t="str">
        <f t="shared" si="73"/>
        <v>Y</v>
      </c>
      <c r="AV88" s="84">
        <v>5</v>
      </c>
      <c r="AW88" s="98">
        <f t="shared" si="74"/>
        <v>2.5</v>
      </c>
      <c r="AX88" s="79">
        <f t="shared" si="75"/>
        <v>3</v>
      </c>
      <c r="AY88" s="96" t="str">
        <f t="shared" si="76"/>
        <v>Y</v>
      </c>
      <c r="AZ88" s="97">
        <f t="shared" si="77"/>
        <v>2.5</v>
      </c>
      <c r="BA88" s="79">
        <f t="shared" si="78"/>
        <v>3</v>
      </c>
      <c r="BB88" s="96" t="str">
        <f t="shared" si="79"/>
        <v>Y</v>
      </c>
      <c r="BC88" s="201">
        <v>24</v>
      </c>
      <c r="BD88" s="79">
        <f t="shared" si="83"/>
        <v>0</v>
      </c>
      <c r="BE88" s="96" t="str">
        <f t="shared" si="80"/>
        <v>N</v>
      </c>
      <c r="BF88" s="29"/>
      <c r="BG88" s="30"/>
      <c r="BH88" s="30"/>
      <c r="BI88" s="31"/>
      <c r="BJ88" s="10"/>
    </row>
    <row r="89" spans="1:62" s="2" customFormat="1" ht="21" customHeight="1">
      <c r="A89" s="91">
        <v>81</v>
      </c>
      <c r="B89" s="92" t="s">
        <v>207</v>
      </c>
      <c r="C89" s="93" t="s">
        <v>206</v>
      </c>
      <c r="D89" s="102">
        <v>22</v>
      </c>
      <c r="E89" s="78">
        <f t="shared" si="44"/>
        <v>11</v>
      </c>
      <c r="F89" s="91">
        <v>10</v>
      </c>
      <c r="G89" s="86">
        <f t="shared" si="45"/>
        <v>5</v>
      </c>
      <c r="H89" s="79">
        <f t="shared" si="81"/>
        <v>3</v>
      </c>
      <c r="I89" s="80" t="str">
        <f t="shared" si="46"/>
        <v>Y</v>
      </c>
      <c r="J89" s="101">
        <v>12</v>
      </c>
      <c r="K89" s="81">
        <f t="shared" si="47"/>
        <v>6</v>
      </c>
      <c r="L89" s="79">
        <f t="shared" si="48"/>
        <v>3</v>
      </c>
      <c r="M89" s="96" t="str">
        <f t="shared" si="43"/>
        <v>Y</v>
      </c>
      <c r="N89" s="82">
        <v>5</v>
      </c>
      <c r="O89" s="83">
        <f t="shared" si="49"/>
        <v>2.5</v>
      </c>
      <c r="P89" s="79">
        <f t="shared" si="50"/>
        <v>3</v>
      </c>
      <c r="Q89" s="104" t="str">
        <f t="shared" si="51"/>
        <v>Y</v>
      </c>
      <c r="R89" s="81">
        <f t="shared" si="52"/>
        <v>2.5</v>
      </c>
      <c r="S89" s="79">
        <f t="shared" si="53"/>
        <v>3</v>
      </c>
      <c r="T89" s="104" t="str">
        <f t="shared" si="54"/>
        <v>Y</v>
      </c>
      <c r="U89" s="99">
        <v>5</v>
      </c>
      <c r="V89" s="78">
        <f t="shared" si="55"/>
        <v>2.5</v>
      </c>
      <c r="W89" s="105">
        <v>0</v>
      </c>
      <c r="X89" s="86">
        <f t="shared" si="56"/>
        <v>0</v>
      </c>
      <c r="Y89" s="76">
        <f t="shared" si="57"/>
        <v>0</v>
      </c>
      <c r="Z89" s="100" t="str">
        <f t="shared" si="58"/>
        <v>N</v>
      </c>
      <c r="AA89" s="106">
        <v>5</v>
      </c>
      <c r="AB89" s="86">
        <f t="shared" si="59"/>
        <v>2.5</v>
      </c>
      <c r="AC89" s="79">
        <f t="shared" si="60"/>
        <v>3</v>
      </c>
      <c r="AD89" s="96" t="str">
        <f t="shared" si="61"/>
        <v>Y</v>
      </c>
      <c r="AE89" s="82">
        <v>5</v>
      </c>
      <c r="AF89" s="83">
        <f t="shared" si="62"/>
        <v>2.5</v>
      </c>
      <c r="AG89" s="79">
        <f t="shared" si="63"/>
        <v>3</v>
      </c>
      <c r="AH89" s="96" t="str">
        <f t="shared" si="64"/>
        <v>Y</v>
      </c>
      <c r="AI89" s="97">
        <f t="shared" si="65"/>
        <v>3.35</v>
      </c>
      <c r="AJ89" s="79">
        <f t="shared" si="66"/>
        <v>3</v>
      </c>
      <c r="AK89" s="96" t="str">
        <f t="shared" si="67"/>
        <v>Y</v>
      </c>
      <c r="AL89" s="99">
        <v>24</v>
      </c>
      <c r="AM89" s="78">
        <f t="shared" si="68"/>
        <v>12</v>
      </c>
      <c r="AN89" s="105">
        <v>15</v>
      </c>
      <c r="AO89" s="92">
        <f t="shared" si="69"/>
        <v>7.5</v>
      </c>
      <c r="AP89" s="92">
        <f t="shared" si="82"/>
        <v>3</v>
      </c>
      <c r="AQ89" s="100" t="str">
        <f t="shared" si="70"/>
        <v>Y</v>
      </c>
      <c r="AR89" s="106">
        <v>9</v>
      </c>
      <c r="AS89" s="92">
        <f t="shared" si="71"/>
        <v>4.5</v>
      </c>
      <c r="AT89" s="92">
        <f t="shared" si="72"/>
        <v>3</v>
      </c>
      <c r="AU89" s="100" t="str">
        <f t="shared" si="73"/>
        <v>Y</v>
      </c>
      <c r="AV89" s="84">
        <v>5</v>
      </c>
      <c r="AW89" s="98">
        <f t="shared" si="74"/>
        <v>2.5</v>
      </c>
      <c r="AX89" s="79">
        <f t="shared" si="75"/>
        <v>3</v>
      </c>
      <c r="AY89" s="96" t="str">
        <f t="shared" si="76"/>
        <v>Y</v>
      </c>
      <c r="AZ89" s="97">
        <f t="shared" si="77"/>
        <v>2.5</v>
      </c>
      <c r="BA89" s="79">
        <f t="shared" si="78"/>
        <v>3</v>
      </c>
      <c r="BB89" s="96" t="str">
        <f t="shared" si="79"/>
        <v>Y</v>
      </c>
      <c r="BC89" s="201">
        <v>28</v>
      </c>
      <c r="BD89" s="79">
        <f t="shared" si="83"/>
        <v>0</v>
      </c>
      <c r="BE89" s="96" t="str">
        <f t="shared" si="80"/>
        <v>N</v>
      </c>
      <c r="BF89" s="29"/>
      <c r="BG89" s="30"/>
      <c r="BH89" s="30"/>
      <c r="BI89" s="31"/>
      <c r="BJ89" s="10"/>
    </row>
    <row r="90" spans="1:62" s="2" customFormat="1" ht="21" customHeight="1">
      <c r="A90" s="91">
        <v>82</v>
      </c>
      <c r="B90" s="92" t="s">
        <v>209</v>
      </c>
      <c r="C90" s="93" t="s">
        <v>208</v>
      </c>
      <c r="D90" s="102">
        <v>22</v>
      </c>
      <c r="E90" s="78">
        <f t="shared" si="44"/>
        <v>11</v>
      </c>
      <c r="F90" s="91">
        <v>10</v>
      </c>
      <c r="G90" s="86">
        <f t="shared" si="45"/>
        <v>5</v>
      </c>
      <c r="H90" s="79">
        <f t="shared" si="81"/>
        <v>3</v>
      </c>
      <c r="I90" s="80" t="str">
        <f t="shared" si="46"/>
        <v>Y</v>
      </c>
      <c r="J90" s="101">
        <v>12</v>
      </c>
      <c r="K90" s="81">
        <f t="shared" si="47"/>
        <v>6</v>
      </c>
      <c r="L90" s="79">
        <f t="shared" si="48"/>
        <v>3</v>
      </c>
      <c r="M90" s="96" t="str">
        <f t="shared" si="43"/>
        <v>Y</v>
      </c>
      <c r="N90" s="82">
        <v>5</v>
      </c>
      <c r="O90" s="83">
        <f t="shared" si="49"/>
        <v>2.5</v>
      </c>
      <c r="P90" s="79">
        <f t="shared" si="50"/>
        <v>3</v>
      </c>
      <c r="Q90" s="104" t="str">
        <f t="shared" si="51"/>
        <v>Y</v>
      </c>
      <c r="R90" s="81">
        <f t="shared" si="52"/>
        <v>2.5</v>
      </c>
      <c r="S90" s="79">
        <f t="shared" si="53"/>
        <v>3</v>
      </c>
      <c r="T90" s="104" t="str">
        <f t="shared" si="54"/>
        <v>Y</v>
      </c>
      <c r="U90" s="99">
        <v>9</v>
      </c>
      <c r="V90" s="78">
        <f t="shared" si="55"/>
        <v>4.5</v>
      </c>
      <c r="W90" s="105">
        <v>2</v>
      </c>
      <c r="X90" s="86">
        <f t="shared" si="56"/>
        <v>1</v>
      </c>
      <c r="Y90" s="76">
        <f t="shared" si="57"/>
        <v>0</v>
      </c>
      <c r="Z90" s="100" t="str">
        <f t="shared" si="58"/>
        <v>N</v>
      </c>
      <c r="AA90" s="106">
        <v>7</v>
      </c>
      <c r="AB90" s="86">
        <f t="shared" si="59"/>
        <v>3.5</v>
      </c>
      <c r="AC90" s="79">
        <f t="shared" si="60"/>
        <v>3</v>
      </c>
      <c r="AD90" s="96" t="str">
        <f t="shared" si="61"/>
        <v>Y</v>
      </c>
      <c r="AE90" s="82">
        <v>5</v>
      </c>
      <c r="AF90" s="83">
        <f t="shared" si="62"/>
        <v>2.5</v>
      </c>
      <c r="AG90" s="79">
        <f t="shared" si="63"/>
        <v>3</v>
      </c>
      <c r="AH90" s="96" t="str">
        <f t="shared" si="64"/>
        <v>Y</v>
      </c>
      <c r="AI90" s="97">
        <f t="shared" si="65"/>
        <v>3.35</v>
      </c>
      <c r="AJ90" s="79">
        <f t="shared" si="66"/>
        <v>3</v>
      </c>
      <c r="AK90" s="96" t="str">
        <f t="shared" si="67"/>
        <v>Y</v>
      </c>
      <c r="AL90" s="99">
        <v>15</v>
      </c>
      <c r="AM90" s="78">
        <f t="shared" si="68"/>
        <v>7.5</v>
      </c>
      <c r="AN90" s="105">
        <v>15</v>
      </c>
      <c r="AO90" s="92">
        <f t="shared" si="69"/>
        <v>7.5</v>
      </c>
      <c r="AP90" s="92">
        <f t="shared" si="82"/>
        <v>3</v>
      </c>
      <c r="AQ90" s="100" t="str">
        <f t="shared" si="70"/>
        <v>Y</v>
      </c>
      <c r="AR90" s="106">
        <v>0</v>
      </c>
      <c r="AS90" s="92">
        <f t="shared" si="71"/>
        <v>0</v>
      </c>
      <c r="AT90" s="92">
        <f t="shared" si="72"/>
        <v>0</v>
      </c>
      <c r="AU90" s="100" t="str">
        <f t="shared" si="73"/>
        <v>N</v>
      </c>
      <c r="AV90" s="84">
        <v>5</v>
      </c>
      <c r="AW90" s="98">
        <f t="shared" si="74"/>
        <v>2.5</v>
      </c>
      <c r="AX90" s="79">
        <f t="shared" si="75"/>
        <v>3</v>
      </c>
      <c r="AY90" s="96" t="str">
        <f t="shared" si="76"/>
        <v>Y</v>
      </c>
      <c r="AZ90" s="97">
        <f t="shared" si="77"/>
        <v>2.5</v>
      </c>
      <c r="BA90" s="79">
        <f t="shared" si="78"/>
        <v>3</v>
      </c>
      <c r="BB90" s="96" t="str">
        <f t="shared" si="79"/>
        <v>Y</v>
      </c>
      <c r="BC90" s="201">
        <v>22.666666666666668</v>
      </c>
      <c r="BD90" s="79">
        <f t="shared" si="83"/>
        <v>0</v>
      </c>
      <c r="BE90" s="96" t="str">
        <f t="shared" si="80"/>
        <v>N</v>
      </c>
      <c r="BF90" s="29"/>
      <c r="BG90" s="30"/>
      <c r="BH90" s="30"/>
      <c r="BI90" s="31"/>
      <c r="BJ90" s="10"/>
    </row>
    <row r="91" spans="1:62" s="2" customFormat="1" ht="21" customHeight="1">
      <c r="A91" s="91">
        <v>83</v>
      </c>
      <c r="B91" s="92" t="s">
        <v>211</v>
      </c>
      <c r="C91" s="93" t="s">
        <v>210</v>
      </c>
      <c r="D91" s="102">
        <v>20</v>
      </c>
      <c r="E91" s="78">
        <f t="shared" si="44"/>
        <v>10</v>
      </c>
      <c r="F91" s="91">
        <v>7</v>
      </c>
      <c r="G91" s="86">
        <f t="shared" si="45"/>
        <v>3.5</v>
      </c>
      <c r="H91" s="79">
        <f t="shared" si="81"/>
        <v>3</v>
      </c>
      <c r="I91" s="80" t="str">
        <f t="shared" si="46"/>
        <v>Y</v>
      </c>
      <c r="J91" s="101">
        <v>13</v>
      </c>
      <c r="K91" s="81">
        <f t="shared" si="47"/>
        <v>6.5</v>
      </c>
      <c r="L91" s="79">
        <f t="shared" si="48"/>
        <v>3</v>
      </c>
      <c r="M91" s="96" t="str">
        <f t="shared" si="43"/>
        <v>Y</v>
      </c>
      <c r="N91" s="82">
        <v>5</v>
      </c>
      <c r="O91" s="83">
        <f t="shared" si="49"/>
        <v>2.5</v>
      </c>
      <c r="P91" s="79">
        <f t="shared" si="50"/>
        <v>3</v>
      </c>
      <c r="Q91" s="104" t="str">
        <f t="shared" si="51"/>
        <v>Y</v>
      </c>
      <c r="R91" s="81">
        <f t="shared" si="52"/>
        <v>2.5</v>
      </c>
      <c r="S91" s="79">
        <f t="shared" si="53"/>
        <v>3</v>
      </c>
      <c r="T91" s="104" t="str">
        <f t="shared" si="54"/>
        <v>Y</v>
      </c>
      <c r="U91" s="99">
        <v>17</v>
      </c>
      <c r="V91" s="78">
        <f t="shared" si="55"/>
        <v>8.5</v>
      </c>
      <c r="W91" s="105">
        <v>10</v>
      </c>
      <c r="X91" s="86">
        <f t="shared" si="56"/>
        <v>5</v>
      </c>
      <c r="Y91" s="76">
        <f t="shared" si="57"/>
        <v>3</v>
      </c>
      <c r="Z91" s="100" t="str">
        <f t="shared" si="58"/>
        <v>Y</v>
      </c>
      <c r="AA91" s="106">
        <v>7</v>
      </c>
      <c r="AB91" s="86">
        <f t="shared" si="59"/>
        <v>3.5</v>
      </c>
      <c r="AC91" s="79">
        <f t="shared" si="60"/>
        <v>3</v>
      </c>
      <c r="AD91" s="96" t="str">
        <f t="shared" si="61"/>
        <v>Y</v>
      </c>
      <c r="AE91" s="82">
        <v>5</v>
      </c>
      <c r="AF91" s="83">
        <f t="shared" si="62"/>
        <v>2.5</v>
      </c>
      <c r="AG91" s="79">
        <f t="shared" si="63"/>
        <v>3</v>
      </c>
      <c r="AH91" s="96" t="str">
        <f t="shared" si="64"/>
        <v>Y</v>
      </c>
      <c r="AI91" s="97">
        <f t="shared" si="65"/>
        <v>3.35</v>
      </c>
      <c r="AJ91" s="79">
        <f t="shared" si="66"/>
        <v>3</v>
      </c>
      <c r="AK91" s="96" t="str">
        <f t="shared" si="67"/>
        <v>Y</v>
      </c>
      <c r="AL91" s="99">
        <v>29</v>
      </c>
      <c r="AM91" s="78">
        <f t="shared" si="68"/>
        <v>14.5</v>
      </c>
      <c r="AN91" s="105">
        <v>15</v>
      </c>
      <c r="AO91" s="92">
        <f t="shared" si="69"/>
        <v>7.5</v>
      </c>
      <c r="AP91" s="92">
        <f t="shared" si="82"/>
        <v>3</v>
      </c>
      <c r="AQ91" s="100" t="str">
        <f t="shared" si="70"/>
        <v>Y</v>
      </c>
      <c r="AR91" s="106">
        <v>14</v>
      </c>
      <c r="AS91" s="92">
        <f t="shared" si="71"/>
        <v>7</v>
      </c>
      <c r="AT91" s="92">
        <f t="shared" si="72"/>
        <v>3</v>
      </c>
      <c r="AU91" s="100" t="str">
        <f t="shared" si="73"/>
        <v>Y</v>
      </c>
      <c r="AV91" s="84">
        <v>5</v>
      </c>
      <c r="AW91" s="98">
        <f t="shared" si="74"/>
        <v>2.5</v>
      </c>
      <c r="AX91" s="79">
        <f t="shared" si="75"/>
        <v>3</v>
      </c>
      <c r="AY91" s="96" t="str">
        <f t="shared" si="76"/>
        <v>Y</v>
      </c>
      <c r="AZ91" s="97">
        <f t="shared" si="77"/>
        <v>2.5</v>
      </c>
      <c r="BA91" s="79">
        <f t="shared" si="78"/>
        <v>3</v>
      </c>
      <c r="BB91" s="96" t="str">
        <f t="shared" si="79"/>
        <v>Y</v>
      </c>
      <c r="BC91" s="201">
        <v>32</v>
      </c>
      <c r="BD91" s="79">
        <f t="shared" si="83"/>
        <v>1</v>
      </c>
      <c r="BE91" s="96" t="str">
        <f t="shared" si="80"/>
        <v>N</v>
      </c>
      <c r="BF91" s="29"/>
      <c r="BG91" s="30"/>
      <c r="BH91" s="30"/>
      <c r="BI91" s="31"/>
      <c r="BJ91" s="10"/>
    </row>
    <row r="92" spans="1:62" s="2" customFormat="1" ht="21" customHeight="1">
      <c r="A92" s="91">
        <v>84</v>
      </c>
      <c r="B92" s="92" t="s">
        <v>213</v>
      </c>
      <c r="C92" s="93" t="s">
        <v>212</v>
      </c>
      <c r="D92" s="102">
        <v>20</v>
      </c>
      <c r="E92" s="78">
        <f t="shared" si="44"/>
        <v>10</v>
      </c>
      <c r="F92" s="91">
        <v>8</v>
      </c>
      <c r="G92" s="86">
        <f t="shared" si="45"/>
        <v>4</v>
      </c>
      <c r="H92" s="79">
        <f t="shared" si="81"/>
        <v>3</v>
      </c>
      <c r="I92" s="80" t="str">
        <f t="shared" si="46"/>
        <v>Y</v>
      </c>
      <c r="J92" s="101">
        <v>12</v>
      </c>
      <c r="K92" s="81">
        <f t="shared" si="47"/>
        <v>6</v>
      </c>
      <c r="L92" s="79">
        <f t="shared" si="48"/>
        <v>3</v>
      </c>
      <c r="M92" s="96" t="str">
        <f t="shared" si="43"/>
        <v>Y</v>
      </c>
      <c r="N92" s="82">
        <v>5</v>
      </c>
      <c r="O92" s="83">
        <f t="shared" si="49"/>
        <v>2.5</v>
      </c>
      <c r="P92" s="79">
        <f t="shared" si="50"/>
        <v>3</v>
      </c>
      <c r="Q92" s="104" t="str">
        <f t="shared" si="51"/>
        <v>Y</v>
      </c>
      <c r="R92" s="81">
        <f t="shared" si="52"/>
        <v>2.5</v>
      </c>
      <c r="S92" s="79">
        <f t="shared" si="53"/>
        <v>3</v>
      </c>
      <c r="T92" s="104" t="str">
        <f t="shared" si="54"/>
        <v>Y</v>
      </c>
      <c r="U92" s="99">
        <v>4</v>
      </c>
      <c r="V92" s="78">
        <f t="shared" si="55"/>
        <v>2</v>
      </c>
      <c r="W92" s="105">
        <v>0</v>
      </c>
      <c r="X92" s="86">
        <f t="shared" si="56"/>
        <v>0</v>
      </c>
      <c r="Y92" s="76">
        <f t="shared" si="57"/>
        <v>0</v>
      </c>
      <c r="Z92" s="100" t="str">
        <f t="shared" si="58"/>
        <v>N</v>
      </c>
      <c r="AA92" s="106">
        <v>4</v>
      </c>
      <c r="AB92" s="86">
        <f t="shared" si="59"/>
        <v>2</v>
      </c>
      <c r="AC92" s="79">
        <f t="shared" si="60"/>
        <v>3</v>
      </c>
      <c r="AD92" s="96" t="str">
        <f t="shared" si="61"/>
        <v>Y</v>
      </c>
      <c r="AE92" s="82">
        <v>5</v>
      </c>
      <c r="AF92" s="83">
        <f t="shared" si="62"/>
        <v>2.5</v>
      </c>
      <c r="AG92" s="79">
        <f t="shared" si="63"/>
        <v>3</v>
      </c>
      <c r="AH92" s="96" t="str">
        <f t="shared" si="64"/>
        <v>Y</v>
      </c>
      <c r="AI92" s="97">
        <f t="shared" si="65"/>
        <v>3.35</v>
      </c>
      <c r="AJ92" s="79">
        <f t="shared" si="66"/>
        <v>3</v>
      </c>
      <c r="AK92" s="96" t="str">
        <f t="shared" si="67"/>
        <v>Y</v>
      </c>
      <c r="AL92" s="99">
        <v>21</v>
      </c>
      <c r="AM92" s="78">
        <f t="shared" si="68"/>
        <v>10.5</v>
      </c>
      <c r="AN92" s="105">
        <v>15</v>
      </c>
      <c r="AO92" s="92">
        <f t="shared" si="69"/>
        <v>7.5</v>
      </c>
      <c r="AP92" s="92">
        <f t="shared" si="82"/>
        <v>3</v>
      </c>
      <c r="AQ92" s="100" t="str">
        <f t="shared" si="70"/>
        <v>Y</v>
      </c>
      <c r="AR92" s="106">
        <v>6</v>
      </c>
      <c r="AS92" s="92">
        <f t="shared" si="71"/>
        <v>3</v>
      </c>
      <c r="AT92" s="92">
        <f t="shared" si="72"/>
        <v>3</v>
      </c>
      <c r="AU92" s="100" t="str">
        <f t="shared" si="73"/>
        <v>Y</v>
      </c>
      <c r="AV92" s="84">
        <v>5</v>
      </c>
      <c r="AW92" s="98">
        <f t="shared" si="74"/>
        <v>2.5</v>
      </c>
      <c r="AX92" s="79">
        <f t="shared" si="75"/>
        <v>3</v>
      </c>
      <c r="AY92" s="96" t="str">
        <f t="shared" si="76"/>
        <v>Y</v>
      </c>
      <c r="AZ92" s="97">
        <f t="shared" si="77"/>
        <v>2.5</v>
      </c>
      <c r="BA92" s="79">
        <f t="shared" si="78"/>
        <v>3</v>
      </c>
      <c r="BB92" s="96" t="str">
        <f t="shared" si="79"/>
        <v>Y</v>
      </c>
      <c r="BC92" s="201">
        <v>28</v>
      </c>
      <c r="BD92" s="79">
        <f t="shared" si="83"/>
        <v>0</v>
      </c>
      <c r="BE92" s="96" t="str">
        <f t="shared" si="80"/>
        <v>N</v>
      </c>
      <c r="BF92" s="29"/>
      <c r="BG92" s="30"/>
      <c r="BH92" s="30"/>
      <c r="BI92" s="31"/>
      <c r="BJ92" s="10"/>
    </row>
    <row r="93" spans="1:62" s="2" customFormat="1" ht="21" customHeight="1">
      <c r="A93" s="91">
        <v>85</v>
      </c>
      <c r="B93" s="92" t="s">
        <v>215</v>
      </c>
      <c r="C93" s="93" t="s">
        <v>214</v>
      </c>
      <c r="D93" s="102">
        <v>25</v>
      </c>
      <c r="E93" s="78">
        <f t="shared" si="44"/>
        <v>12.5</v>
      </c>
      <c r="F93" s="91">
        <v>10</v>
      </c>
      <c r="G93" s="86">
        <f t="shared" si="45"/>
        <v>5</v>
      </c>
      <c r="H93" s="79">
        <f t="shared" si="81"/>
        <v>3</v>
      </c>
      <c r="I93" s="80" t="str">
        <f t="shared" si="46"/>
        <v>Y</v>
      </c>
      <c r="J93" s="101">
        <v>15</v>
      </c>
      <c r="K93" s="81">
        <f t="shared" si="47"/>
        <v>7.5</v>
      </c>
      <c r="L93" s="79">
        <f t="shared" si="48"/>
        <v>3</v>
      </c>
      <c r="M93" s="96" t="str">
        <f t="shared" si="43"/>
        <v>Y</v>
      </c>
      <c r="N93" s="82">
        <v>5</v>
      </c>
      <c r="O93" s="83">
        <f t="shared" si="49"/>
        <v>2.5</v>
      </c>
      <c r="P93" s="79">
        <f t="shared" si="50"/>
        <v>3</v>
      </c>
      <c r="Q93" s="104" t="str">
        <f t="shared" si="51"/>
        <v>Y</v>
      </c>
      <c r="R93" s="81">
        <f t="shared" si="52"/>
        <v>2.5</v>
      </c>
      <c r="S93" s="79">
        <f t="shared" si="53"/>
        <v>3</v>
      </c>
      <c r="T93" s="104" t="str">
        <f t="shared" si="54"/>
        <v>Y</v>
      </c>
      <c r="U93" s="99">
        <v>0</v>
      </c>
      <c r="V93" s="78">
        <f t="shared" si="55"/>
        <v>0</v>
      </c>
      <c r="W93" s="105">
        <v>0</v>
      </c>
      <c r="X93" s="86">
        <f t="shared" si="56"/>
        <v>0</v>
      </c>
      <c r="Y93" s="76">
        <f t="shared" si="57"/>
        <v>0</v>
      </c>
      <c r="Z93" s="100" t="str">
        <f t="shared" si="58"/>
        <v>N</v>
      </c>
      <c r="AA93" s="106">
        <v>0</v>
      </c>
      <c r="AB93" s="86">
        <f t="shared" si="59"/>
        <v>0</v>
      </c>
      <c r="AC93" s="79">
        <f t="shared" si="60"/>
        <v>0</v>
      </c>
      <c r="AD93" s="96" t="str">
        <f t="shared" si="61"/>
        <v>N</v>
      </c>
      <c r="AE93" s="82">
        <v>5</v>
      </c>
      <c r="AF93" s="83">
        <f t="shared" si="62"/>
        <v>2.5</v>
      </c>
      <c r="AG93" s="79">
        <f t="shared" si="63"/>
        <v>3</v>
      </c>
      <c r="AH93" s="96" t="str">
        <f t="shared" si="64"/>
        <v>Y</v>
      </c>
      <c r="AI93" s="97">
        <f t="shared" si="65"/>
        <v>3.35</v>
      </c>
      <c r="AJ93" s="79">
        <f t="shared" si="66"/>
        <v>3</v>
      </c>
      <c r="AK93" s="96" t="str">
        <f t="shared" si="67"/>
        <v>Y</v>
      </c>
      <c r="AL93" s="99">
        <v>25</v>
      </c>
      <c r="AM93" s="78">
        <f t="shared" si="68"/>
        <v>12.5</v>
      </c>
      <c r="AN93" s="105">
        <v>15</v>
      </c>
      <c r="AO93" s="92">
        <f t="shared" si="69"/>
        <v>7.5</v>
      </c>
      <c r="AP93" s="92">
        <f t="shared" si="82"/>
        <v>3</v>
      </c>
      <c r="AQ93" s="100" t="str">
        <f t="shared" si="70"/>
        <v>Y</v>
      </c>
      <c r="AR93" s="106">
        <v>10</v>
      </c>
      <c r="AS93" s="92">
        <f t="shared" si="71"/>
        <v>5</v>
      </c>
      <c r="AT93" s="92">
        <f t="shared" si="72"/>
        <v>3</v>
      </c>
      <c r="AU93" s="100" t="str">
        <f t="shared" si="73"/>
        <v>Y</v>
      </c>
      <c r="AV93" s="84">
        <v>5</v>
      </c>
      <c r="AW93" s="98">
        <f t="shared" si="74"/>
        <v>2.5</v>
      </c>
      <c r="AX93" s="79">
        <f t="shared" si="75"/>
        <v>3</v>
      </c>
      <c r="AY93" s="96" t="str">
        <f t="shared" si="76"/>
        <v>Y</v>
      </c>
      <c r="AZ93" s="97">
        <f t="shared" si="77"/>
        <v>2.5</v>
      </c>
      <c r="BA93" s="79">
        <f t="shared" si="78"/>
        <v>3</v>
      </c>
      <c r="BB93" s="96" t="str">
        <f t="shared" si="79"/>
        <v>Y</v>
      </c>
      <c r="BC93" s="201">
        <v>38.666666666666664</v>
      </c>
      <c r="BD93" s="79">
        <f t="shared" si="83"/>
        <v>2</v>
      </c>
      <c r="BE93" s="96" t="str">
        <f t="shared" si="80"/>
        <v>N</v>
      </c>
      <c r="BF93" s="29"/>
      <c r="BG93" s="30"/>
      <c r="BH93" s="30"/>
      <c r="BI93" s="31"/>
      <c r="BJ93" s="10"/>
    </row>
    <row r="94" spans="1:62" s="2" customFormat="1" ht="21" customHeight="1">
      <c r="A94" s="91">
        <v>86</v>
      </c>
      <c r="B94" s="92" t="s">
        <v>217</v>
      </c>
      <c r="C94" s="93" t="s">
        <v>216</v>
      </c>
      <c r="D94" s="102">
        <v>25</v>
      </c>
      <c r="E94" s="78">
        <f t="shared" si="44"/>
        <v>12.5</v>
      </c>
      <c r="F94" s="91">
        <v>10</v>
      </c>
      <c r="G94" s="86">
        <f t="shared" si="45"/>
        <v>5</v>
      </c>
      <c r="H94" s="79">
        <f t="shared" si="81"/>
        <v>3</v>
      </c>
      <c r="I94" s="80" t="str">
        <f t="shared" si="46"/>
        <v>Y</v>
      </c>
      <c r="J94" s="101">
        <v>15</v>
      </c>
      <c r="K94" s="81">
        <f t="shared" si="47"/>
        <v>7.5</v>
      </c>
      <c r="L94" s="79">
        <f t="shared" si="48"/>
        <v>3</v>
      </c>
      <c r="M94" s="96" t="str">
        <f t="shared" si="43"/>
        <v>Y</v>
      </c>
      <c r="N94" s="82">
        <v>5</v>
      </c>
      <c r="O94" s="83">
        <f t="shared" si="49"/>
        <v>2.5</v>
      </c>
      <c r="P94" s="79">
        <f t="shared" si="50"/>
        <v>3</v>
      </c>
      <c r="Q94" s="104" t="str">
        <f t="shared" si="51"/>
        <v>Y</v>
      </c>
      <c r="R94" s="81">
        <f t="shared" si="52"/>
        <v>2.5</v>
      </c>
      <c r="S94" s="79">
        <f t="shared" si="53"/>
        <v>3</v>
      </c>
      <c r="T94" s="104" t="str">
        <f t="shared" si="54"/>
        <v>Y</v>
      </c>
      <c r="U94" s="99">
        <v>17</v>
      </c>
      <c r="V94" s="78">
        <f t="shared" si="55"/>
        <v>8.5</v>
      </c>
      <c r="W94" s="105">
        <v>5</v>
      </c>
      <c r="X94" s="86">
        <f t="shared" si="56"/>
        <v>2.5</v>
      </c>
      <c r="Y94" s="76">
        <f t="shared" si="57"/>
        <v>3</v>
      </c>
      <c r="Z94" s="100" t="str">
        <f t="shared" si="58"/>
        <v>Y</v>
      </c>
      <c r="AA94" s="106">
        <v>12</v>
      </c>
      <c r="AB94" s="86">
        <f t="shared" si="59"/>
        <v>6</v>
      </c>
      <c r="AC94" s="79">
        <f t="shared" si="60"/>
        <v>3</v>
      </c>
      <c r="AD94" s="96" t="str">
        <f t="shared" si="61"/>
        <v>Y</v>
      </c>
      <c r="AE94" s="82">
        <v>5</v>
      </c>
      <c r="AF94" s="83">
        <f t="shared" si="62"/>
        <v>2.5</v>
      </c>
      <c r="AG94" s="79">
        <f t="shared" si="63"/>
        <v>3</v>
      </c>
      <c r="AH94" s="96" t="str">
        <f t="shared" si="64"/>
        <v>Y</v>
      </c>
      <c r="AI94" s="97">
        <f t="shared" si="65"/>
        <v>3.35</v>
      </c>
      <c r="AJ94" s="79">
        <f t="shared" si="66"/>
        <v>3</v>
      </c>
      <c r="AK94" s="96" t="str">
        <f t="shared" si="67"/>
        <v>Y</v>
      </c>
      <c r="AL94" s="99">
        <v>16</v>
      </c>
      <c r="AM94" s="78">
        <f t="shared" si="68"/>
        <v>8</v>
      </c>
      <c r="AN94" s="105">
        <v>15</v>
      </c>
      <c r="AO94" s="92">
        <f t="shared" si="69"/>
        <v>7.5</v>
      </c>
      <c r="AP94" s="92">
        <f t="shared" si="82"/>
        <v>3</v>
      </c>
      <c r="AQ94" s="100" t="str">
        <f t="shared" si="70"/>
        <v>Y</v>
      </c>
      <c r="AR94" s="106">
        <v>1</v>
      </c>
      <c r="AS94" s="92">
        <f t="shared" si="71"/>
        <v>0.5</v>
      </c>
      <c r="AT94" s="92">
        <f t="shared" si="72"/>
        <v>0</v>
      </c>
      <c r="AU94" s="100" t="str">
        <f t="shared" si="73"/>
        <v>N</v>
      </c>
      <c r="AV94" s="84">
        <v>5</v>
      </c>
      <c r="AW94" s="98">
        <f t="shared" si="74"/>
        <v>2.5</v>
      </c>
      <c r="AX94" s="79">
        <f t="shared" si="75"/>
        <v>3</v>
      </c>
      <c r="AY94" s="96" t="str">
        <f t="shared" si="76"/>
        <v>Y</v>
      </c>
      <c r="AZ94" s="97">
        <f t="shared" si="77"/>
        <v>2.5</v>
      </c>
      <c r="BA94" s="79">
        <f t="shared" si="78"/>
        <v>3</v>
      </c>
      <c r="BB94" s="96" t="str">
        <f t="shared" si="79"/>
        <v>Y</v>
      </c>
      <c r="BC94" s="201">
        <v>34.666666666666664</v>
      </c>
      <c r="BD94" s="79">
        <f t="shared" si="83"/>
        <v>1</v>
      </c>
      <c r="BE94" s="96" t="str">
        <f t="shared" si="80"/>
        <v>N</v>
      </c>
      <c r="BF94" s="29"/>
      <c r="BG94" s="30"/>
      <c r="BH94" s="30"/>
      <c r="BI94" s="31"/>
      <c r="BJ94" s="10"/>
    </row>
    <row r="95" spans="1:62" s="2" customFormat="1" ht="21" customHeight="1">
      <c r="A95" s="91">
        <v>87</v>
      </c>
      <c r="B95" s="92" t="s">
        <v>219</v>
      </c>
      <c r="C95" s="93" t="s">
        <v>218</v>
      </c>
      <c r="D95" s="102">
        <v>14</v>
      </c>
      <c r="E95" s="78">
        <f t="shared" si="44"/>
        <v>7</v>
      </c>
      <c r="F95" s="91">
        <v>9</v>
      </c>
      <c r="G95" s="86">
        <f t="shared" si="45"/>
        <v>4.5</v>
      </c>
      <c r="H95" s="79">
        <f t="shared" si="81"/>
        <v>3</v>
      </c>
      <c r="I95" s="80" t="str">
        <f t="shared" si="46"/>
        <v>Y</v>
      </c>
      <c r="J95" s="101">
        <v>5</v>
      </c>
      <c r="K95" s="81">
        <f t="shared" si="47"/>
        <v>2.5</v>
      </c>
      <c r="L95" s="79">
        <f t="shared" si="48"/>
        <v>3</v>
      </c>
      <c r="M95" s="96" t="str">
        <f t="shared" si="43"/>
        <v>Y</v>
      </c>
      <c r="N95" s="82">
        <v>5</v>
      </c>
      <c r="O95" s="83">
        <f t="shared" si="49"/>
        <v>2.5</v>
      </c>
      <c r="P95" s="79">
        <f t="shared" si="50"/>
        <v>3</v>
      </c>
      <c r="Q95" s="104" t="str">
        <f t="shared" si="51"/>
        <v>Y</v>
      </c>
      <c r="R95" s="81">
        <f t="shared" si="52"/>
        <v>2.5</v>
      </c>
      <c r="S95" s="79">
        <f t="shared" si="53"/>
        <v>3</v>
      </c>
      <c r="T95" s="104" t="str">
        <f t="shared" si="54"/>
        <v>Y</v>
      </c>
      <c r="U95" s="99">
        <v>16</v>
      </c>
      <c r="V95" s="78">
        <f t="shared" si="55"/>
        <v>8</v>
      </c>
      <c r="W95" s="105">
        <v>10</v>
      </c>
      <c r="X95" s="86">
        <f t="shared" si="56"/>
        <v>5</v>
      </c>
      <c r="Y95" s="76">
        <f t="shared" si="57"/>
        <v>3</v>
      </c>
      <c r="Z95" s="100" t="str">
        <f t="shared" si="58"/>
        <v>Y</v>
      </c>
      <c r="AA95" s="106">
        <v>6</v>
      </c>
      <c r="AB95" s="86">
        <f t="shared" si="59"/>
        <v>3</v>
      </c>
      <c r="AC95" s="79">
        <f t="shared" si="60"/>
        <v>3</v>
      </c>
      <c r="AD95" s="96" t="str">
        <f t="shared" si="61"/>
        <v>Y</v>
      </c>
      <c r="AE95" s="82">
        <v>5</v>
      </c>
      <c r="AF95" s="83">
        <f t="shared" si="62"/>
        <v>2.5</v>
      </c>
      <c r="AG95" s="79">
        <f t="shared" si="63"/>
        <v>3</v>
      </c>
      <c r="AH95" s="96" t="str">
        <f t="shared" si="64"/>
        <v>Y</v>
      </c>
      <c r="AI95" s="97">
        <f t="shared" si="65"/>
        <v>3.35</v>
      </c>
      <c r="AJ95" s="79">
        <f t="shared" si="66"/>
        <v>3</v>
      </c>
      <c r="AK95" s="96" t="str">
        <f t="shared" si="67"/>
        <v>Y</v>
      </c>
      <c r="AL95" s="99">
        <v>18</v>
      </c>
      <c r="AM95" s="78">
        <f t="shared" si="68"/>
        <v>9</v>
      </c>
      <c r="AN95" s="105">
        <v>10</v>
      </c>
      <c r="AO95" s="92">
        <f t="shared" si="69"/>
        <v>5</v>
      </c>
      <c r="AP95" s="92">
        <f t="shared" si="82"/>
        <v>3</v>
      </c>
      <c r="AQ95" s="100" t="str">
        <f t="shared" si="70"/>
        <v>Y</v>
      </c>
      <c r="AR95" s="106">
        <v>8</v>
      </c>
      <c r="AS95" s="92">
        <f t="shared" si="71"/>
        <v>4</v>
      </c>
      <c r="AT95" s="92">
        <f t="shared" si="72"/>
        <v>3</v>
      </c>
      <c r="AU95" s="100" t="str">
        <f t="shared" si="73"/>
        <v>Y</v>
      </c>
      <c r="AV95" s="84">
        <v>5</v>
      </c>
      <c r="AW95" s="98">
        <f t="shared" si="74"/>
        <v>2.5</v>
      </c>
      <c r="AX95" s="79">
        <f t="shared" si="75"/>
        <v>3</v>
      </c>
      <c r="AY95" s="96" t="str">
        <f t="shared" si="76"/>
        <v>Y</v>
      </c>
      <c r="AZ95" s="97">
        <f t="shared" si="77"/>
        <v>2.5</v>
      </c>
      <c r="BA95" s="79">
        <f t="shared" si="78"/>
        <v>3</v>
      </c>
      <c r="BB95" s="96" t="str">
        <f t="shared" si="79"/>
        <v>Y</v>
      </c>
      <c r="BC95" s="201">
        <v>22.666666666666668</v>
      </c>
      <c r="BD95" s="79">
        <f t="shared" si="83"/>
        <v>0</v>
      </c>
      <c r="BE95" s="96" t="str">
        <f t="shared" si="80"/>
        <v>N</v>
      </c>
      <c r="BF95" s="29"/>
      <c r="BG95" s="30"/>
      <c r="BH95" s="30"/>
      <c r="BI95" s="31"/>
      <c r="BJ95" s="10"/>
    </row>
    <row r="96" spans="1:62" s="2" customFormat="1" ht="21" customHeight="1">
      <c r="A96" s="91">
        <v>88</v>
      </c>
      <c r="B96" s="92" t="s">
        <v>221</v>
      </c>
      <c r="C96" s="93" t="s">
        <v>220</v>
      </c>
      <c r="D96" s="102">
        <v>22</v>
      </c>
      <c r="E96" s="78">
        <f t="shared" si="44"/>
        <v>11</v>
      </c>
      <c r="F96" s="91">
        <v>10</v>
      </c>
      <c r="G96" s="86">
        <f t="shared" si="45"/>
        <v>5</v>
      </c>
      <c r="H96" s="79">
        <f t="shared" si="81"/>
        <v>3</v>
      </c>
      <c r="I96" s="80" t="str">
        <f t="shared" si="46"/>
        <v>Y</v>
      </c>
      <c r="J96" s="101">
        <v>12</v>
      </c>
      <c r="K96" s="81">
        <f t="shared" si="47"/>
        <v>6</v>
      </c>
      <c r="L96" s="79">
        <f t="shared" si="48"/>
        <v>3</v>
      </c>
      <c r="M96" s="96" t="str">
        <f t="shared" si="43"/>
        <v>Y</v>
      </c>
      <c r="N96" s="82">
        <v>5</v>
      </c>
      <c r="O96" s="83">
        <f t="shared" si="49"/>
        <v>2.5</v>
      </c>
      <c r="P96" s="79">
        <f t="shared" si="50"/>
        <v>3</v>
      </c>
      <c r="Q96" s="104" t="str">
        <f t="shared" si="51"/>
        <v>Y</v>
      </c>
      <c r="R96" s="81">
        <f t="shared" si="52"/>
        <v>2.5</v>
      </c>
      <c r="S96" s="79">
        <f t="shared" si="53"/>
        <v>3</v>
      </c>
      <c r="T96" s="104" t="str">
        <f t="shared" si="54"/>
        <v>Y</v>
      </c>
      <c r="U96" s="99">
        <v>30</v>
      </c>
      <c r="V96" s="78">
        <f t="shared" si="55"/>
        <v>15</v>
      </c>
      <c r="W96" s="105">
        <v>10</v>
      </c>
      <c r="X96" s="86">
        <f t="shared" si="56"/>
        <v>5</v>
      </c>
      <c r="Y96" s="76">
        <f t="shared" si="57"/>
        <v>3</v>
      </c>
      <c r="Z96" s="100" t="str">
        <f t="shared" si="58"/>
        <v>Y</v>
      </c>
      <c r="AA96" s="106">
        <v>20</v>
      </c>
      <c r="AB96" s="86">
        <f t="shared" si="59"/>
        <v>10</v>
      </c>
      <c r="AC96" s="79">
        <f t="shared" si="60"/>
        <v>3</v>
      </c>
      <c r="AD96" s="96" t="str">
        <f t="shared" si="61"/>
        <v>Y</v>
      </c>
      <c r="AE96" s="82">
        <v>5</v>
      </c>
      <c r="AF96" s="83">
        <f t="shared" si="62"/>
        <v>2.5</v>
      </c>
      <c r="AG96" s="79">
        <f t="shared" si="63"/>
        <v>3</v>
      </c>
      <c r="AH96" s="96" t="str">
        <f t="shared" si="64"/>
        <v>Y</v>
      </c>
      <c r="AI96" s="97">
        <f t="shared" si="65"/>
        <v>3.35</v>
      </c>
      <c r="AJ96" s="79">
        <f t="shared" si="66"/>
        <v>3</v>
      </c>
      <c r="AK96" s="96" t="str">
        <f t="shared" si="67"/>
        <v>Y</v>
      </c>
      <c r="AL96" s="99">
        <v>24</v>
      </c>
      <c r="AM96" s="78">
        <f t="shared" si="68"/>
        <v>12</v>
      </c>
      <c r="AN96" s="105">
        <v>15</v>
      </c>
      <c r="AO96" s="92">
        <f t="shared" si="69"/>
        <v>7.5</v>
      </c>
      <c r="AP96" s="92">
        <f t="shared" si="82"/>
        <v>3</v>
      </c>
      <c r="AQ96" s="100" t="str">
        <f t="shared" si="70"/>
        <v>Y</v>
      </c>
      <c r="AR96" s="106">
        <v>9</v>
      </c>
      <c r="AS96" s="92">
        <f t="shared" si="71"/>
        <v>4.5</v>
      </c>
      <c r="AT96" s="92">
        <f t="shared" si="72"/>
        <v>3</v>
      </c>
      <c r="AU96" s="100" t="str">
        <f t="shared" si="73"/>
        <v>Y</v>
      </c>
      <c r="AV96" s="84">
        <v>5</v>
      </c>
      <c r="AW96" s="98">
        <f t="shared" si="74"/>
        <v>2.5</v>
      </c>
      <c r="AX96" s="79">
        <f t="shared" si="75"/>
        <v>3</v>
      </c>
      <c r="AY96" s="96" t="str">
        <f t="shared" si="76"/>
        <v>Y</v>
      </c>
      <c r="AZ96" s="97">
        <f t="shared" si="77"/>
        <v>2.5</v>
      </c>
      <c r="BA96" s="79">
        <f t="shared" si="78"/>
        <v>3</v>
      </c>
      <c r="BB96" s="96" t="str">
        <f t="shared" si="79"/>
        <v>Y</v>
      </c>
      <c r="BC96" s="201">
        <v>50.666666666666664</v>
      </c>
      <c r="BD96" s="79">
        <f t="shared" si="83"/>
        <v>3</v>
      </c>
      <c r="BE96" s="96" t="str">
        <f t="shared" si="80"/>
        <v>Y</v>
      </c>
      <c r="BF96" s="29"/>
      <c r="BG96" s="30"/>
      <c r="BH96" s="30"/>
      <c r="BI96" s="31"/>
      <c r="BJ96" s="10"/>
    </row>
    <row r="97" spans="1:62" s="2" customFormat="1" ht="21" customHeight="1" thickBot="1">
      <c r="A97" s="169">
        <v>89</v>
      </c>
      <c r="B97" s="170" t="s">
        <v>223</v>
      </c>
      <c r="C97" s="171" t="s">
        <v>222</v>
      </c>
      <c r="D97" s="172">
        <v>11</v>
      </c>
      <c r="E97" s="193">
        <f t="shared" si="44"/>
        <v>5.5</v>
      </c>
      <c r="F97" s="169">
        <v>9</v>
      </c>
      <c r="G97" s="194">
        <f t="shared" si="45"/>
        <v>4.5</v>
      </c>
      <c r="H97" s="79">
        <f t="shared" si="81"/>
        <v>3</v>
      </c>
      <c r="I97" s="80" t="str">
        <f t="shared" si="46"/>
        <v>Y</v>
      </c>
      <c r="J97" s="174">
        <v>2</v>
      </c>
      <c r="K97" s="199">
        <f t="shared" si="47"/>
        <v>1</v>
      </c>
      <c r="L97" s="196">
        <f t="shared" si="48"/>
        <v>0</v>
      </c>
      <c r="M97" s="173" t="str">
        <f t="shared" si="43"/>
        <v>N</v>
      </c>
      <c r="N97" s="197">
        <v>5</v>
      </c>
      <c r="O97" s="198">
        <f t="shared" si="49"/>
        <v>2.5</v>
      </c>
      <c r="P97" s="196">
        <f t="shared" si="50"/>
        <v>3</v>
      </c>
      <c r="Q97" s="173" t="str">
        <f t="shared" si="51"/>
        <v>Y</v>
      </c>
      <c r="R97" s="199">
        <f t="shared" si="52"/>
        <v>2.5</v>
      </c>
      <c r="S97" s="196">
        <f t="shared" si="53"/>
        <v>3</v>
      </c>
      <c r="T97" s="173" t="str">
        <f t="shared" si="54"/>
        <v>Y</v>
      </c>
      <c r="U97" s="177">
        <v>1</v>
      </c>
      <c r="V97" s="193">
        <f t="shared" si="55"/>
        <v>0.5</v>
      </c>
      <c r="W97" s="169">
        <v>0</v>
      </c>
      <c r="X97" s="194">
        <f t="shared" si="56"/>
        <v>0</v>
      </c>
      <c r="Y97" s="195">
        <f t="shared" si="57"/>
        <v>0</v>
      </c>
      <c r="Z97" s="178" t="str">
        <f t="shared" si="58"/>
        <v>N</v>
      </c>
      <c r="AA97" s="174">
        <v>1</v>
      </c>
      <c r="AB97" s="194">
        <f t="shared" si="59"/>
        <v>0.5</v>
      </c>
      <c r="AC97" s="196">
        <f t="shared" si="60"/>
        <v>0</v>
      </c>
      <c r="AD97" s="173" t="str">
        <f t="shared" si="61"/>
        <v>N</v>
      </c>
      <c r="AE97" s="197">
        <v>5</v>
      </c>
      <c r="AF97" s="198">
        <f t="shared" si="62"/>
        <v>2.5</v>
      </c>
      <c r="AG97" s="196">
        <f t="shared" si="63"/>
        <v>3</v>
      </c>
      <c r="AH97" s="173" t="str">
        <f t="shared" si="64"/>
        <v>Y</v>
      </c>
      <c r="AI97" s="176">
        <f t="shared" si="65"/>
        <v>3.35</v>
      </c>
      <c r="AJ97" s="196">
        <f t="shared" si="66"/>
        <v>3</v>
      </c>
      <c r="AK97" s="173" t="str">
        <f t="shared" si="67"/>
        <v>Y</v>
      </c>
      <c r="AL97" s="177">
        <v>5</v>
      </c>
      <c r="AM97" s="193">
        <f t="shared" si="68"/>
        <v>2.5</v>
      </c>
      <c r="AN97" s="169">
        <v>0</v>
      </c>
      <c r="AO97" s="170">
        <f t="shared" si="69"/>
        <v>0</v>
      </c>
      <c r="AP97" s="92">
        <f t="shared" si="82"/>
        <v>0</v>
      </c>
      <c r="AQ97" s="178" t="str">
        <f t="shared" si="70"/>
        <v>N</v>
      </c>
      <c r="AR97" s="174">
        <v>5</v>
      </c>
      <c r="AS97" s="170">
        <f t="shared" si="71"/>
        <v>2.5</v>
      </c>
      <c r="AT97" s="170">
        <f t="shared" si="72"/>
        <v>3</v>
      </c>
      <c r="AU97" s="178" t="str">
        <f t="shared" si="73"/>
        <v>Y</v>
      </c>
      <c r="AV97" s="200">
        <v>5</v>
      </c>
      <c r="AW97" s="175">
        <f t="shared" si="74"/>
        <v>2.5</v>
      </c>
      <c r="AX97" s="196">
        <f t="shared" si="75"/>
        <v>3</v>
      </c>
      <c r="AY97" s="173" t="str">
        <f t="shared" si="76"/>
        <v>Y</v>
      </c>
      <c r="AZ97" s="176">
        <f t="shared" si="77"/>
        <v>2.5</v>
      </c>
      <c r="BA97" s="196">
        <f t="shared" si="78"/>
        <v>3</v>
      </c>
      <c r="BB97" s="173" t="str">
        <f t="shared" si="79"/>
        <v>Y</v>
      </c>
      <c r="BC97" s="201">
        <v>42.666666666666664</v>
      </c>
      <c r="BD97" s="79">
        <f t="shared" si="83"/>
        <v>3</v>
      </c>
      <c r="BE97" s="173" t="str">
        <f t="shared" si="80"/>
        <v>Y</v>
      </c>
      <c r="BF97" s="29"/>
      <c r="BG97" s="30"/>
      <c r="BH97" s="30"/>
      <c r="BI97" s="31"/>
      <c r="BJ97" s="10"/>
    </row>
    <row r="98" spans="1:61" ht="21" customHeight="1" thickBot="1">
      <c r="A98" s="391"/>
      <c r="B98" s="392"/>
      <c r="C98" s="393"/>
      <c r="D98" s="162"/>
      <c r="E98" s="162"/>
      <c r="F98" s="163"/>
      <c r="G98" s="166"/>
      <c r="H98" s="164"/>
      <c r="I98" s="165"/>
      <c r="J98" s="166"/>
      <c r="K98" s="166"/>
      <c r="L98" s="164"/>
      <c r="M98" s="165"/>
      <c r="N98" s="167"/>
      <c r="O98" s="163"/>
      <c r="P98" s="164"/>
      <c r="Q98" s="165"/>
      <c r="R98" s="166"/>
      <c r="S98" s="164"/>
      <c r="T98" s="165"/>
      <c r="U98" s="168"/>
      <c r="V98" s="162"/>
      <c r="W98" s="163"/>
      <c r="X98" s="166"/>
      <c r="Y98" s="164"/>
      <c r="Z98" s="165"/>
      <c r="AA98" s="166"/>
      <c r="AB98" s="166"/>
      <c r="AC98" s="164"/>
      <c r="AD98" s="165"/>
      <c r="AE98" s="167"/>
      <c r="AF98" s="163"/>
      <c r="AG98" s="164"/>
      <c r="AH98" s="165"/>
      <c r="AI98" s="166"/>
      <c r="AJ98" s="164"/>
      <c r="AK98" s="165"/>
      <c r="AL98" s="168"/>
      <c r="AM98" s="162"/>
      <c r="AN98" s="163"/>
      <c r="AO98" s="166"/>
      <c r="AP98" s="164"/>
      <c r="AQ98" s="165"/>
      <c r="AR98" s="166"/>
      <c r="AS98" s="166"/>
      <c r="AT98" s="164"/>
      <c r="AU98" s="165"/>
      <c r="AV98" s="167"/>
      <c r="AW98" s="163"/>
      <c r="AX98" s="164"/>
      <c r="AY98" s="165"/>
      <c r="AZ98" s="166"/>
      <c r="BA98" s="164"/>
      <c r="BB98" s="165"/>
      <c r="BC98" s="166"/>
      <c r="BD98" s="164"/>
      <c r="BE98" s="165"/>
      <c r="BF98" s="7"/>
      <c r="BG98" s="5"/>
      <c r="BH98" s="5"/>
      <c r="BI98" s="6"/>
    </row>
    <row r="99" spans="1:61" s="22" customFormat="1" ht="21" customHeight="1">
      <c r="A99" s="394" t="s">
        <v>108</v>
      </c>
      <c r="B99" s="395"/>
      <c r="C99" s="396"/>
      <c r="D99" s="36"/>
      <c r="E99" s="40"/>
      <c r="F99" s="37" t="s">
        <v>94</v>
      </c>
      <c r="G99" s="188"/>
      <c r="H99" s="38"/>
      <c r="I99" s="39"/>
      <c r="J99" s="37" t="s">
        <v>95</v>
      </c>
      <c r="K99" s="188"/>
      <c r="L99" s="38"/>
      <c r="M99" s="39"/>
      <c r="N99" s="40"/>
      <c r="O99" s="37" t="s">
        <v>94</v>
      </c>
      <c r="P99" s="38"/>
      <c r="Q99" s="39"/>
      <c r="R99" s="37" t="s">
        <v>95</v>
      </c>
      <c r="S99" s="38"/>
      <c r="T99" s="39"/>
      <c r="U99" s="40"/>
      <c r="V99" s="40"/>
      <c r="W99" s="37" t="s">
        <v>96</v>
      </c>
      <c r="X99" s="188"/>
      <c r="Y99" s="38"/>
      <c r="Z99" s="39"/>
      <c r="AA99" s="37" t="s">
        <v>97</v>
      </c>
      <c r="AB99" s="188"/>
      <c r="AC99" s="38"/>
      <c r="AD99" s="39"/>
      <c r="AE99" s="40"/>
      <c r="AF99" s="37" t="s">
        <v>96</v>
      </c>
      <c r="AG99" s="38"/>
      <c r="AH99" s="39"/>
      <c r="AI99" s="37" t="s">
        <v>97</v>
      </c>
      <c r="AJ99" s="38"/>
      <c r="AK99" s="39"/>
      <c r="AL99" s="40"/>
      <c r="AM99" s="40"/>
      <c r="AN99" s="37" t="s">
        <v>98</v>
      </c>
      <c r="AO99" s="188"/>
      <c r="AP99" s="38"/>
      <c r="AQ99" s="39"/>
      <c r="AR99" s="37" t="s">
        <v>99</v>
      </c>
      <c r="AS99" s="188"/>
      <c r="AT99" s="38"/>
      <c r="AU99" s="39"/>
      <c r="AV99" s="40"/>
      <c r="AW99" s="37" t="s">
        <v>98</v>
      </c>
      <c r="AX99" s="38"/>
      <c r="AY99" s="39"/>
      <c r="AZ99" s="37" t="s">
        <v>99</v>
      </c>
      <c r="BA99" s="38"/>
      <c r="BB99" s="39"/>
      <c r="BC99" s="186" t="s">
        <v>114</v>
      </c>
      <c r="BD99" s="38"/>
      <c r="BE99" s="39"/>
      <c r="BF99" s="19"/>
      <c r="BG99" s="20"/>
      <c r="BH99" s="20"/>
      <c r="BI99" s="21"/>
    </row>
    <row r="100" spans="1:61" s="22" customFormat="1" ht="21" customHeight="1">
      <c r="A100" s="370" t="s">
        <v>112</v>
      </c>
      <c r="B100" s="371"/>
      <c r="C100" s="372"/>
      <c r="D100" s="41"/>
      <c r="E100" s="45"/>
      <c r="F100" s="42">
        <f>COUNTIF(H10:H97,"NA")</f>
        <v>3</v>
      </c>
      <c r="G100" s="189"/>
      <c r="H100" s="43"/>
      <c r="I100" s="44"/>
      <c r="J100" s="42">
        <f>COUNTIF(L10:L97,"NA")</f>
        <v>3</v>
      </c>
      <c r="K100" s="189"/>
      <c r="L100" s="43"/>
      <c r="M100" s="44"/>
      <c r="N100" s="45"/>
      <c r="O100" s="42">
        <f>COUNTIF(P10:P97,"NA")</f>
        <v>0</v>
      </c>
      <c r="P100" s="43"/>
      <c r="Q100" s="44"/>
      <c r="R100" s="42">
        <f>COUNTIF(S10:S97,"NA")</f>
        <v>0</v>
      </c>
      <c r="S100" s="43"/>
      <c r="T100" s="44"/>
      <c r="U100" s="45"/>
      <c r="V100" s="45"/>
      <c r="W100" s="42">
        <f>COUNTIF(Y10:Y97,"NA")</f>
        <v>0</v>
      </c>
      <c r="X100" s="189"/>
      <c r="Y100" s="43"/>
      <c r="Z100" s="44"/>
      <c r="AA100" s="42">
        <f>COUNTIF(AC10:AC97,"NA")</f>
        <v>0</v>
      </c>
      <c r="AB100" s="189"/>
      <c r="AC100" s="43"/>
      <c r="AD100" s="44"/>
      <c r="AE100" s="45"/>
      <c r="AF100" s="42">
        <f>COUNTIF(AG10:AG97,"NA")</f>
        <v>0</v>
      </c>
      <c r="AG100" s="43"/>
      <c r="AH100" s="44"/>
      <c r="AI100" s="42">
        <f>COUNTIF(AJ10:AJ97,"NA")</f>
        <v>0</v>
      </c>
      <c r="AJ100" s="43"/>
      <c r="AK100" s="44"/>
      <c r="AL100" s="45"/>
      <c r="AM100" s="45"/>
      <c r="AN100" s="42">
        <f>COUNTIF(AP10:AP97,"NA")</f>
        <v>0</v>
      </c>
      <c r="AO100" s="189"/>
      <c r="AP100" s="43"/>
      <c r="AQ100" s="44"/>
      <c r="AR100" s="42">
        <f>COUNTIF(AT10:AT97,"NA")</f>
        <v>0</v>
      </c>
      <c r="AS100" s="189"/>
      <c r="AT100" s="43"/>
      <c r="AU100" s="44"/>
      <c r="AV100" s="45"/>
      <c r="AW100" s="42">
        <f>COUNTIF(AX10:AX97,"NA")</f>
        <v>0</v>
      </c>
      <c r="AX100" s="43"/>
      <c r="AY100" s="44"/>
      <c r="AZ100" s="42">
        <f>COUNTIF(BA10:BA97,"NA")</f>
        <v>0</v>
      </c>
      <c r="BA100" s="43"/>
      <c r="BB100" s="44"/>
      <c r="BC100" s="187">
        <f>COUNTIF(BE10:BE97,"NA")</f>
        <v>0</v>
      </c>
      <c r="BD100" s="43"/>
      <c r="BE100" s="44"/>
      <c r="BF100" s="19"/>
      <c r="BG100" s="20"/>
      <c r="BH100" s="20"/>
      <c r="BI100" s="21"/>
    </row>
    <row r="101" spans="1:61" s="22" customFormat="1" ht="21" customHeight="1">
      <c r="A101" s="370" t="s">
        <v>109</v>
      </c>
      <c r="B101" s="371"/>
      <c r="C101" s="372"/>
      <c r="D101" s="41"/>
      <c r="E101" s="45"/>
      <c r="F101" s="42"/>
      <c r="G101" s="189"/>
      <c r="H101" s="43">
        <f aca="true" t="array" ref="H101">AVERAGE(IF(ISNUMBER(H10:H97),H10:H97))</f>
        <v>2.835294117647059</v>
      </c>
      <c r="I101" s="44">
        <f>COUNTIF(I10:I97,"Y")</f>
        <v>78</v>
      </c>
      <c r="J101" s="42"/>
      <c r="K101" s="189"/>
      <c r="L101" s="43">
        <f aca="true" t="array" ref="L101">AVERAGE(IF(ISNUMBER(L10:L97),L10:L97))</f>
        <v>2.4235294117647057</v>
      </c>
      <c r="M101" s="44">
        <f>COUNTIF(M10:M97,"Y")</f>
        <v>67</v>
      </c>
      <c r="N101" s="45"/>
      <c r="O101" s="42"/>
      <c r="P101" s="43">
        <f aca="true" t="array" ref="P101">AVERAGE(IF(ISNUMBER(P10:P97),P10:P97))</f>
        <v>3</v>
      </c>
      <c r="Q101" s="44">
        <f>COUNTIF(Q10:Q97,"Y")</f>
        <v>88</v>
      </c>
      <c r="R101" s="42"/>
      <c r="S101" s="43">
        <f aca="true" t="array" ref="S101">AVERAGE(IF(ISNUMBER(S10:S97),S10:S97))</f>
        <v>3</v>
      </c>
      <c r="T101" s="44">
        <f>COUNTIF(T10:T97,"Y")</f>
        <v>88</v>
      </c>
      <c r="U101" s="45"/>
      <c r="V101" s="45"/>
      <c r="W101" s="42"/>
      <c r="X101" s="189"/>
      <c r="Y101" s="43">
        <f aca="true" t="array" ref="Y101">AVERAGE(IF(ISNUMBER(Y10:Y97),Y10:Y97))</f>
        <v>1.9886363636363635</v>
      </c>
      <c r="Z101" s="44">
        <f>COUNTIF(Z10:Z97,"Y")</f>
        <v>57</v>
      </c>
      <c r="AA101" s="42"/>
      <c r="AB101" s="189"/>
      <c r="AC101" s="43">
        <f aca="true" t="array" ref="AC101">AVERAGE(IF(ISNUMBER(AC10:AC97),AC10:AC97))</f>
        <v>2.3181818181818183</v>
      </c>
      <c r="AD101" s="44">
        <f>COUNTIF(AD10:AD97,"Y")</f>
        <v>67</v>
      </c>
      <c r="AE101" s="45"/>
      <c r="AF101" s="42"/>
      <c r="AG101" s="43">
        <f aca="true" t="array" ref="AG101">AVERAGE(IF(ISNUMBER(AG10:AG97),AG10:AG97))</f>
        <v>3</v>
      </c>
      <c r="AH101" s="44">
        <f>COUNTIF(AH10:AH97,"Y")</f>
        <v>88</v>
      </c>
      <c r="AI101" s="42"/>
      <c r="AJ101" s="43">
        <f aca="true" t="array" ref="AJ101">AVERAGE(IF(ISNUMBER(AJ10:AJ97),AJ10:AJ97))</f>
        <v>3</v>
      </c>
      <c r="AK101" s="44">
        <f>COUNTIF(AK10:AK97,"Y")</f>
        <v>88</v>
      </c>
      <c r="AL101" s="45"/>
      <c r="AM101" s="45"/>
      <c r="AN101" s="42"/>
      <c r="AO101" s="189"/>
      <c r="AP101" s="43">
        <f aca="true" t="array" ref="AP101">AVERAGE(IF(ISNUMBER(AP10:AP97),AP10:AP97))</f>
        <v>2.602272727272727</v>
      </c>
      <c r="AQ101" s="44">
        <f>COUNTIF(AQ10:AQ97,"Y")</f>
        <v>76</v>
      </c>
      <c r="AR101" s="42"/>
      <c r="AS101" s="189"/>
      <c r="AT101" s="43">
        <f aca="true" t="array" ref="AT101">AVERAGE(IF(ISNUMBER(AT10:AT97),AT10:AT97))</f>
        <v>2.590909090909091</v>
      </c>
      <c r="AU101" s="44">
        <f>COUNTIF(AU10:AU97,"Y")</f>
        <v>76</v>
      </c>
      <c r="AV101" s="45"/>
      <c r="AW101" s="42"/>
      <c r="AX101" s="43">
        <f aca="true" t="array" ref="AX101">AVERAGE(IF(ISNUMBER(AX10:AX97),AX10:AX97))</f>
        <v>3</v>
      </c>
      <c r="AY101" s="44">
        <f>COUNTIF(AY10:AY97,"Y")</f>
        <v>88</v>
      </c>
      <c r="AZ101" s="42"/>
      <c r="BA101" s="43">
        <f aca="true" t="array" ref="BA101">AVERAGE(IF(ISNUMBER(BA10:BA97),BA10:BA97))</f>
        <v>3</v>
      </c>
      <c r="BB101" s="44">
        <f>COUNTIF(BB10:BB97,"Y")</f>
        <v>88</v>
      </c>
      <c r="BC101" s="189"/>
      <c r="BD101" s="43">
        <f aca="true" t="array" ref="BD101">AVERAGE(IF(ISNUMBER(BD10:BD97),BD10:BD97))</f>
        <v>1.0113636363636365</v>
      </c>
      <c r="BE101" s="44">
        <f>COUNTIF(BE10:BE97,"Y")</f>
        <v>16</v>
      </c>
      <c r="BF101" s="19"/>
      <c r="BG101" s="20"/>
      <c r="BH101" s="20"/>
      <c r="BI101" s="21"/>
    </row>
    <row r="102" spans="1:61" s="22" customFormat="1" ht="21" customHeight="1">
      <c r="A102" s="370" t="s">
        <v>110</v>
      </c>
      <c r="B102" s="371"/>
      <c r="C102" s="372"/>
      <c r="D102" s="41"/>
      <c r="E102" s="45"/>
      <c r="F102" s="42"/>
      <c r="G102" s="189"/>
      <c r="H102" s="43"/>
      <c r="I102" s="179">
        <f>(I101/($B$106-F100))*100</f>
        <v>91.76470588235294</v>
      </c>
      <c r="J102" s="42"/>
      <c r="K102" s="189"/>
      <c r="L102" s="43"/>
      <c r="M102" s="179">
        <f>(M101/($B$106-J100))*100</f>
        <v>78.82352941176471</v>
      </c>
      <c r="N102" s="45"/>
      <c r="O102" s="42"/>
      <c r="P102" s="43"/>
      <c r="Q102" s="179">
        <f>(Q101/($B$106-O100))*100</f>
        <v>100</v>
      </c>
      <c r="R102" s="42"/>
      <c r="S102" s="43"/>
      <c r="T102" s="179">
        <f>(T101/($B$106-R100))*100</f>
        <v>100</v>
      </c>
      <c r="U102" s="45"/>
      <c r="V102" s="45"/>
      <c r="W102" s="42"/>
      <c r="X102" s="189"/>
      <c r="Y102" s="43"/>
      <c r="Z102" s="179">
        <f>(Z101/($B$106-W100))*100</f>
        <v>64.77272727272727</v>
      </c>
      <c r="AA102" s="42"/>
      <c r="AB102" s="189"/>
      <c r="AC102" s="43"/>
      <c r="AD102" s="179">
        <f>(AD101/($B$106-AA100))*100</f>
        <v>76.13636363636364</v>
      </c>
      <c r="AE102" s="45"/>
      <c r="AF102" s="42"/>
      <c r="AG102" s="43"/>
      <c r="AH102" s="179">
        <f>(AH101/($B$106-AF100))*100</f>
        <v>100</v>
      </c>
      <c r="AI102" s="42"/>
      <c r="AJ102" s="43"/>
      <c r="AK102" s="179">
        <f>(AK101/($B$106-AI100))*100</f>
        <v>100</v>
      </c>
      <c r="AL102" s="45"/>
      <c r="AM102" s="45"/>
      <c r="AN102" s="42"/>
      <c r="AO102" s="189"/>
      <c r="AP102" s="43"/>
      <c r="AQ102" s="179">
        <f>(AQ101/($B$106-AN100))*100</f>
        <v>86.36363636363636</v>
      </c>
      <c r="AR102" s="42"/>
      <c r="AS102" s="189"/>
      <c r="AT102" s="43"/>
      <c r="AU102" s="179">
        <f>(AU101/(B106-AR100))*100</f>
        <v>86.36363636363636</v>
      </c>
      <c r="AV102" s="45"/>
      <c r="AW102" s="42"/>
      <c r="AX102" s="43"/>
      <c r="AY102" s="179">
        <f>(AY101/(B106-AW100))*100</f>
        <v>100</v>
      </c>
      <c r="AZ102" s="42"/>
      <c r="BA102" s="43"/>
      <c r="BB102" s="179">
        <f>(BB101/(B106-AZ100))*100</f>
        <v>100</v>
      </c>
      <c r="BC102" s="189"/>
      <c r="BD102" s="43"/>
      <c r="BE102" s="179">
        <f>(BE101/(B106-BC100))*100</f>
        <v>18.181818181818183</v>
      </c>
      <c r="BF102" s="19"/>
      <c r="BG102" s="20"/>
      <c r="BH102" s="20"/>
      <c r="BI102" s="21"/>
    </row>
    <row r="103" spans="1:61" s="22" customFormat="1" ht="21" customHeight="1" thickBot="1">
      <c r="A103" s="370" t="s">
        <v>121</v>
      </c>
      <c r="B103" s="371"/>
      <c r="C103" s="372"/>
      <c r="D103" s="46"/>
      <c r="E103" s="49"/>
      <c r="F103" s="47"/>
      <c r="G103" s="190"/>
      <c r="H103" s="48"/>
      <c r="I103" s="180">
        <f>IF(I102&gt;=50,3,IF(I102&gt;=45,2,IF(I102&gt;=40,1,0)))</f>
        <v>3</v>
      </c>
      <c r="J103" s="47"/>
      <c r="K103" s="190"/>
      <c r="L103" s="48"/>
      <c r="M103" s="180">
        <f>IF(M102&gt;=50,3,IF(M102&gt;=45,2,IF(M102&gt;=40,1,0)))</f>
        <v>3</v>
      </c>
      <c r="N103" s="49"/>
      <c r="O103" s="47"/>
      <c r="P103" s="48"/>
      <c r="Q103" s="180">
        <f>IF(Q102&gt;=50,3,IF(Q102&gt;=45,2,IF(Q102&gt;=40,1,0)))</f>
        <v>3</v>
      </c>
      <c r="R103" s="47"/>
      <c r="S103" s="48"/>
      <c r="T103" s="180">
        <f>IF(T102&gt;=50,3,IF(T102&gt;=45,2,IF(T102&gt;=40,1,0)))</f>
        <v>3</v>
      </c>
      <c r="U103" s="49"/>
      <c r="V103" s="49"/>
      <c r="W103" s="47"/>
      <c r="X103" s="190"/>
      <c r="Y103" s="48"/>
      <c r="Z103" s="180">
        <f>IF(Z102&gt;=50,3,IF(Z102&gt;=45,2,IF(Z102&gt;=40,1,0)))</f>
        <v>3</v>
      </c>
      <c r="AA103" s="47"/>
      <c r="AB103" s="190"/>
      <c r="AC103" s="48"/>
      <c r="AD103" s="180">
        <f>IF(AD102&gt;=50,3,IF(AD102&gt;=45,2,IF(AD102&gt;=40,1,0)))</f>
        <v>3</v>
      </c>
      <c r="AE103" s="49"/>
      <c r="AF103" s="47"/>
      <c r="AG103" s="48"/>
      <c r="AH103" s="180">
        <f>IF(AH102&gt;=50,3,IF(AH102&gt;=45,2,IF(AH102&gt;=40,1,0)))</f>
        <v>3</v>
      </c>
      <c r="AI103" s="47"/>
      <c r="AJ103" s="48"/>
      <c r="AK103" s="180">
        <f>IF(AK102&gt;=50,3,IF(AK102&gt;=45,2,IF(AK102&gt;=40,1,0)))</f>
        <v>3</v>
      </c>
      <c r="AL103" s="49"/>
      <c r="AM103" s="49"/>
      <c r="AN103" s="47"/>
      <c r="AO103" s="190"/>
      <c r="AP103" s="48"/>
      <c r="AQ103" s="180">
        <f>IF(AQ102&gt;=50,3,IF(AQ102&gt;=45,2,IF(AQ102&gt;=40,1,0)))</f>
        <v>3</v>
      </c>
      <c r="AR103" s="47"/>
      <c r="AS103" s="190"/>
      <c r="AT103" s="48"/>
      <c r="AU103" s="180">
        <f>IF(AU102&gt;=50,3,IF(AU102&gt;=45,2,IF(AU102&gt;=40,1,0)))</f>
        <v>3</v>
      </c>
      <c r="AV103" s="49"/>
      <c r="AW103" s="47"/>
      <c r="AX103" s="48"/>
      <c r="AY103" s="180">
        <f>IF(AY102&gt;=50,3,IF(AY102&gt;=45,2,IF(AY102&gt;=40,1,0)))</f>
        <v>3</v>
      </c>
      <c r="AZ103" s="47"/>
      <c r="BA103" s="48"/>
      <c r="BB103" s="180">
        <f>IF(BB102&gt;=50,3,IF(BB102&gt;=45,2,IF(BB102&gt;=40,1,0)))</f>
        <v>3</v>
      </c>
      <c r="BC103" s="190"/>
      <c r="BD103" s="48"/>
      <c r="BE103" s="180">
        <f>IF(BE102&gt;=50,3,IF(BE102&gt;=45,2,IF(BE102&gt;=40,1,0)))</f>
        <v>0</v>
      </c>
      <c r="BF103" s="19"/>
      <c r="BG103" s="20"/>
      <c r="BH103" s="20"/>
      <c r="BI103" s="21"/>
    </row>
    <row r="104" spans="1:61" s="25" customFormat="1" ht="21" customHeight="1" thickBot="1">
      <c r="A104" s="373"/>
      <c r="B104" s="374"/>
      <c r="C104" s="375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10"/>
      <c r="BF104" s="23"/>
      <c r="BG104" s="23"/>
      <c r="BH104" s="23"/>
      <c r="BI104" s="24"/>
    </row>
    <row r="105" spans="1:57" ht="21" customHeight="1" thickBot="1">
      <c r="A105" s="58"/>
      <c r="B105" s="53"/>
      <c r="C105" s="53"/>
      <c r="D105" s="62"/>
      <c r="E105" s="62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62"/>
      <c r="V105" s="62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62"/>
      <c r="AM105" s="62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</row>
    <row r="106" spans="1:57" ht="64.5" customHeight="1" thickBot="1">
      <c r="A106" s="11" t="s">
        <v>224</v>
      </c>
      <c r="B106" s="11">
        <f>COUNTA(B10:B97)</f>
        <v>88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62"/>
      <c r="X106" s="62"/>
      <c r="Y106" s="74" t="s">
        <v>108</v>
      </c>
      <c r="Z106" s="144" t="s">
        <v>113</v>
      </c>
      <c r="AA106" s="111" t="s">
        <v>114</v>
      </c>
      <c r="AB106" s="112" t="s">
        <v>225</v>
      </c>
      <c r="AC106" s="111" t="s">
        <v>115</v>
      </c>
      <c r="AD106" s="112" t="s">
        <v>226</v>
      </c>
      <c r="AE106" s="113" t="s">
        <v>227</v>
      </c>
      <c r="AG106" s="114"/>
      <c r="AH106" s="53"/>
      <c r="AI106" s="53"/>
      <c r="AJ106" s="53"/>
      <c r="AK106" s="53"/>
      <c r="AL106" s="53"/>
      <c r="AM106" s="53"/>
      <c r="AN106" s="62"/>
      <c r="AO106" s="62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</row>
    <row r="107" spans="1:57" ht="21" customHeight="1">
      <c r="A107" s="58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62"/>
      <c r="X107" s="62"/>
      <c r="Y107" s="147" t="s">
        <v>94</v>
      </c>
      <c r="Z107" s="145">
        <f>AVERAGE(I102,Q102)</f>
        <v>95.88235294117646</v>
      </c>
      <c r="AA107" s="76">
        <f aca="true" t="shared" si="84" ref="AA107:AA112">$BE$102</f>
        <v>18.181818181818183</v>
      </c>
      <c r="AB107" s="115">
        <f aca="true" t="shared" si="85" ref="AB107:AB112">0.5*(Z107+AA107)</f>
        <v>57.032085561497325</v>
      </c>
      <c r="AC107" s="79">
        <f aca="true" t="shared" si="86" ref="AC107:AC112">IF(AB107&gt;=50,3,IF(AB107&gt;=45,2,IF(AB107&gt;=40,1,0)))</f>
        <v>3</v>
      </c>
      <c r="AD107" s="76">
        <v>3</v>
      </c>
      <c r="AE107" s="85">
        <f aca="true" t="shared" si="87" ref="AE107:AE112">0.9*AC107+0.1*AD107</f>
        <v>3</v>
      </c>
      <c r="AG107" s="53"/>
      <c r="AH107" s="53"/>
      <c r="AI107" s="53"/>
      <c r="AJ107" s="53"/>
      <c r="AK107" s="53"/>
      <c r="AL107" s="53"/>
      <c r="AM107" s="53"/>
      <c r="AN107" s="62"/>
      <c r="AO107" s="62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</row>
    <row r="108" spans="1:57" ht="21" customHeight="1">
      <c r="A108" s="58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62"/>
      <c r="X108" s="62"/>
      <c r="Y108" s="148" t="s">
        <v>95</v>
      </c>
      <c r="Z108" s="146">
        <f>AVERAGE(M102,T102)</f>
        <v>89.41176470588235</v>
      </c>
      <c r="AA108" s="92">
        <f t="shared" si="84"/>
        <v>18.181818181818183</v>
      </c>
      <c r="AB108" s="116">
        <f t="shared" si="85"/>
        <v>53.79679144385027</v>
      </c>
      <c r="AC108" s="95">
        <f t="shared" si="86"/>
        <v>3</v>
      </c>
      <c r="AD108" s="92">
        <v>3</v>
      </c>
      <c r="AE108" s="100">
        <f t="shared" si="87"/>
        <v>3</v>
      </c>
      <c r="AG108" s="53"/>
      <c r="AH108" s="53"/>
      <c r="AI108" s="53"/>
      <c r="AJ108" s="53"/>
      <c r="AK108" s="53"/>
      <c r="AL108" s="53"/>
      <c r="AM108" s="53"/>
      <c r="AN108" s="62"/>
      <c r="AO108" s="62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</row>
    <row r="109" spans="1:57" ht="21" customHeight="1">
      <c r="A109" s="58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62"/>
      <c r="X109" s="62"/>
      <c r="Y109" s="148" t="s">
        <v>96</v>
      </c>
      <c r="Z109" s="146">
        <f>AVERAGE(Z102,AH102)</f>
        <v>82.38636363636363</v>
      </c>
      <c r="AA109" s="92">
        <f t="shared" si="84"/>
        <v>18.181818181818183</v>
      </c>
      <c r="AB109" s="116">
        <f t="shared" si="85"/>
        <v>50.28409090909091</v>
      </c>
      <c r="AC109" s="95">
        <f t="shared" si="86"/>
        <v>3</v>
      </c>
      <c r="AD109" s="92">
        <v>3</v>
      </c>
      <c r="AE109" s="100">
        <f t="shared" si="87"/>
        <v>3</v>
      </c>
      <c r="AG109" s="53"/>
      <c r="AH109" s="53"/>
      <c r="AI109" s="53"/>
      <c r="AJ109" s="53"/>
      <c r="AK109" s="53"/>
      <c r="AL109" s="53"/>
      <c r="AM109" s="53"/>
      <c r="AN109" s="62"/>
      <c r="AO109" s="62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</row>
    <row r="110" spans="1:57" ht="21" customHeight="1">
      <c r="A110" s="58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62"/>
      <c r="X110" s="62"/>
      <c r="Y110" s="148" t="s">
        <v>97</v>
      </c>
      <c r="Z110" s="146">
        <f>AVERAGE(AD102,AK102)</f>
        <v>88.06818181818181</v>
      </c>
      <c r="AA110" s="92">
        <f t="shared" si="84"/>
        <v>18.181818181818183</v>
      </c>
      <c r="AB110" s="116">
        <f t="shared" si="85"/>
        <v>53.125</v>
      </c>
      <c r="AC110" s="95">
        <f t="shared" si="86"/>
        <v>3</v>
      </c>
      <c r="AD110" s="92">
        <v>3</v>
      </c>
      <c r="AE110" s="100">
        <f t="shared" si="87"/>
        <v>3</v>
      </c>
      <c r="AG110" s="53"/>
      <c r="AH110" s="53"/>
      <c r="AI110" s="53"/>
      <c r="AJ110" s="53"/>
      <c r="AK110" s="53"/>
      <c r="AL110" s="53"/>
      <c r="AM110" s="53"/>
      <c r="AN110" s="62"/>
      <c r="AO110" s="62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</row>
    <row r="111" spans="1:57" ht="21" customHeight="1">
      <c r="A111" s="58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62"/>
      <c r="X111" s="62"/>
      <c r="Y111" s="148" t="s">
        <v>98</v>
      </c>
      <c r="Z111" s="146">
        <f>AVERAGE(AQ102,BB102)</f>
        <v>93.18181818181819</v>
      </c>
      <c r="AA111" s="92">
        <f t="shared" si="84"/>
        <v>18.181818181818183</v>
      </c>
      <c r="AB111" s="116">
        <f t="shared" si="85"/>
        <v>55.68181818181819</v>
      </c>
      <c r="AC111" s="95">
        <f t="shared" si="86"/>
        <v>3</v>
      </c>
      <c r="AD111" s="92">
        <v>3</v>
      </c>
      <c r="AE111" s="100">
        <f t="shared" si="87"/>
        <v>3</v>
      </c>
      <c r="AG111" s="53"/>
      <c r="AH111" s="53"/>
      <c r="AI111" s="53"/>
      <c r="AJ111" s="53"/>
      <c r="AK111" s="53"/>
      <c r="AL111" s="53"/>
      <c r="AM111" s="53"/>
      <c r="AN111" s="62"/>
      <c r="AO111" s="62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</row>
    <row r="112" spans="1:57" ht="21" customHeight="1" thickBot="1">
      <c r="A112" s="58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62"/>
      <c r="X112" s="62"/>
      <c r="Y112" s="160" t="s">
        <v>99</v>
      </c>
      <c r="Z112" s="161">
        <f>AVERAGE(AU102,BB102)</f>
        <v>93.18181818181819</v>
      </c>
      <c r="AA112" s="118">
        <f t="shared" si="84"/>
        <v>18.181818181818183</v>
      </c>
      <c r="AB112" s="117">
        <f t="shared" si="85"/>
        <v>55.68181818181819</v>
      </c>
      <c r="AC112" s="103">
        <f t="shared" si="86"/>
        <v>3</v>
      </c>
      <c r="AD112" s="118">
        <v>3</v>
      </c>
      <c r="AE112" s="119">
        <f t="shared" si="87"/>
        <v>3</v>
      </c>
      <c r="AG112" s="53"/>
      <c r="AH112" s="53"/>
      <c r="AI112" s="53"/>
      <c r="AJ112" s="53"/>
      <c r="AK112" s="53"/>
      <c r="AL112" s="53"/>
      <c r="AM112" s="53"/>
      <c r="AN112" s="62"/>
      <c r="AO112" s="62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</row>
    <row r="113" spans="1:57" ht="20.25" customHeight="1" thickBot="1">
      <c r="A113" s="58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62"/>
      <c r="X113" s="62"/>
      <c r="Y113" s="181" t="s">
        <v>116</v>
      </c>
      <c r="Z113" s="182">
        <f aca="true" t="shared" si="88" ref="Z113:AE113">AVERAGE(Z107:Z112)</f>
        <v>90.35204991087342</v>
      </c>
      <c r="AA113" s="33">
        <f t="shared" si="88"/>
        <v>18.181818181818183</v>
      </c>
      <c r="AB113" s="33">
        <f t="shared" si="88"/>
        <v>54.26693404634582</v>
      </c>
      <c r="AC113" s="33">
        <f t="shared" si="88"/>
        <v>3</v>
      </c>
      <c r="AD113" s="33">
        <f t="shared" si="88"/>
        <v>3</v>
      </c>
      <c r="AE113" s="34">
        <f t="shared" si="88"/>
        <v>3</v>
      </c>
      <c r="AG113" s="114"/>
      <c r="AH113" s="53"/>
      <c r="AI113" s="53"/>
      <c r="AJ113" s="53"/>
      <c r="AK113" s="53"/>
      <c r="AL113" s="53"/>
      <c r="AM113" s="53"/>
      <c r="AN113" s="62"/>
      <c r="AO113" s="62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</row>
    <row r="114" spans="1:57" ht="4.5" customHeight="1" hidden="1">
      <c r="A114" s="58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62"/>
      <c r="X114" s="6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62"/>
      <c r="AO114" s="62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</row>
    <row r="115" spans="1:57" ht="21" customHeight="1">
      <c r="A115" s="58"/>
      <c r="B115" s="53"/>
      <c r="C115" s="53"/>
      <c r="D115" s="62"/>
      <c r="E115" s="62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62"/>
      <c r="V115" s="62"/>
      <c r="W115" s="62"/>
      <c r="X115" s="6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62"/>
      <c r="AO115" s="62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</row>
    <row r="116" spans="1:57" ht="21" customHeight="1">
      <c r="A116" s="58"/>
      <c r="B116" s="53"/>
      <c r="C116" s="53"/>
      <c r="D116" s="62"/>
      <c r="E116" s="62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62"/>
      <c r="V116" s="62"/>
      <c r="W116" s="62"/>
      <c r="X116" s="6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62"/>
      <c r="AO116" s="62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</row>
    <row r="117" spans="1:57" ht="21" customHeight="1">
      <c r="A117" s="58"/>
      <c r="B117" s="53"/>
      <c r="C117" s="53"/>
      <c r="D117" s="62"/>
      <c r="E117" s="62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62"/>
      <c r="V117" s="62"/>
      <c r="W117" s="62"/>
      <c r="X117" s="6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62"/>
      <c r="AO117" s="62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</row>
    <row r="118" spans="1:57" ht="21" customHeight="1">
      <c r="A118" s="58"/>
      <c r="B118" s="53"/>
      <c r="C118" s="53"/>
      <c r="D118" s="62"/>
      <c r="E118" s="62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62"/>
      <c r="V118" s="62"/>
      <c r="W118" s="62"/>
      <c r="X118" s="62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62"/>
      <c r="AO118" s="62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</row>
    <row r="119" spans="1:57" ht="21" customHeight="1">
      <c r="A119" s="58"/>
      <c r="B119" s="53"/>
      <c r="C119" s="53"/>
      <c r="D119" s="62"/>
      <c r="E119" s="62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62"/>
      <c r="V119" s="62"/>
      <c r="W119" s="62"/>
      <c r="X119" s="6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62"/>
      <c r="AO119" s="62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</row>
    <row r="120" spans="1:57" ht="21" customHeight="1">
      <c r="A120" s="58"/>
      <c r="B120" s="53"/>
      <c r="C120" s="53"/>
      <c r="D120" s="62"/>
      <c r="E120" s="62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62"/>
      <c r="V120" s="62"/>
      <c r="W120" s="62"/>
      <c r="X120" s="6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62"/>
      <c r="AO120" s="62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</row>
    <row r="121" spans="1:57" ht="21" customHeight="1">
      <c r="A121" s="58"/>
      <c r="B121" s="53"/>
      <c r="C121" s="53"/>
      <c r="D121" s="62"/>
      <c r="E121" s="62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62"/>
      <c r="V121" s="62"/>
      <c r="W121" s="62"/>
      <c r="X121" s="6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62"/>
      <c r="AO121" s="62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</row>
    <row r="122" spans="1:57" ht="21" customHeight="1">
      <c r="A122" s="58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62"/>
      <c r="X122" s="6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62"/>
      <c r="AO122" s="62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</row>
    <row r="123" spans="1:57" ht="21" customHeight="1">
      <c r="A123" s="58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62"/>
      <c r="X123" s="6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62"/>
      <c r="AO123" s="62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</row>
    <row r="124" spans="1:57" ht="21" customHeight="1">
      <c r="A124" s="58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62"/>
      <c r="X124" s="6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62"/>
      <c r="AO124" s="62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</row>
    <row r="125" spans="1:57" ht="21" customHeight="1">
      <c r="A125" s="58"/>
      <c r="B125" s="53"/>
      <c r="C125" s="53"/>
      <c r="D125" s="62"/>
      <c r="E125" s="62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62"/>
      <c r="V125" s="62"/>
      <c r="W125" s="62"/>
      <c r="X125" s="6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62"/>
      <c r="AO125" s="62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</row>
    <row r="126" spans="1:57" ht="21" customHeight="1">
      <c r="A126" s="58"/>
      <c r="B126" s="53"/>
      <c r="C126" s="53"/>
      <c r="D126" s="62"/>
      <c r="E126" s="62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62"/>
      <c r="V126" s="62"/>
      <c r="W126" s="62"/>
      <c r="X126" s="6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62"/>
      <c r="AO126" s="62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</row>
    <row r="127" spans="1:57" ht="21" customHeight="1" thickBot="1">
      <c r="A127" s="58"/>
      <c r="B127" s="53"/>
      <c r="C127" s="53"/>
      <c r="D127" s="62"/>
      <c r="E127" s="62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62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62"/>
      <c r="AK127" s="53"/>
      <c r="AL127" s="62"/>
      <c r="AM127" s="62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</row>
    <row r="128" spans="1:57" ht="21" customHeight="1">
      <c r="A128" s="58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367" t="s">
        <v>122</v>
      </c>
      <c r="T128" s="368"/>
      <c r="U128" s="368"/>
      <c r="V128" s="368"/>
      <c r="W128" s="368"/>
      <c r="X128" s="368"/>
      <c r="Y128" s="368"/>
      <c r="Z128" s="368"/>
      <c r="AA128" s="368"/>
      <c r="AB128" s="368"/>
      <c r="AC128" s="368"/>
      <c r="AD128" s="368"/>
      <c r="AE128" s="368"/>
      <c r="AF128" s="368"/>
      <c r="AG128" s="368"/>
      <c r="AH128" s="368"/>
      <c r="AI128" s="368"/>
      <c r="AJ128" s="369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</row>
    <row r="129" spans="1:57" ht="21" customHeight="1" thickBot="1">
      <c r="A129" s="58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359" t="s">
        <v>123</v>
      </c>
      <c r="T129" s="360"/>
      <c r="U129" s="360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1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</row>
    <row r="130" spans="1:57" ht="21" customHeight="1" thickBot="1">
      <c r="A130" s="58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155" t="s">
        <v>124</v>
      </c>
      <c r="T130" s="156" t="s">
        <v>125</v>
      </c>
      <c r="U130" s="157" t="s">
        <v>126</v>
      </c>
      <c r="V130" s="157"/>
      <c r="W130" s="157" t="s">
        <v>127</v>
      </c>
      <c r="X130" s="157"/>
      <c r="Y130" s="157" t="s">
        <v>128</v>
      </c>
      <c r="Z130" s="157" t="s">
        <v>129</v>
      </c>
      <c r="AA130" s="157" t="s">
        <v>130</v>
      </c>
      <c r="AB130" s="157"/>
      <c r="AC130" s="157" t="s">
        <v>131</v>
      </c>
      <c r="AD130" s="157" t="s">
        <v>132</v>
      </c>
      <c r="AE130" s="157" t="s">
        <v>133</v>
      </c>
      <c r="AF130" s="157" t="s">
        <v>134</v>
      </c>
      <c r="AG130" s="157" t="s">
        <v>135</v>
      </c>
      <c r="AH130" s="157" t="s">
        <v>136</v>
      </c>
      <c r="AI130" s="120" t="s">
        <v>251</v>
      </c>
      <c r="AJ130" s="121" t="s">
        <v>137</v>
      </c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</row>
    <row r="131" spans="1:57" ht="21" customHeight="1">
      <c r="A131" s="58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149" t="s">
        <v>94</v>
      </c>
      <c r="T131" s="150">
        <v>2</v>
      </c>
      <c r="U131" s="151">
        <v>3</v>
      </c>
      <c r="V131" s="151"/>
      <c r="W131" s="151">
        <v>0</v>
      </c>
      <c r="X131" s="151"/>
      <c r="Y131" s="151">
        <v>2</v>
      </c>
      <c r="Z131" s="151">
        <v>0</v>
      </c>
      <c r="AA131" s="152">
        <v>1</v>
      </c>
      <c r="AB131" s="152"/>
      <c r="AC131" s="151">
        <v>0</v>
      </c>
      <c r="AD131" s="151">
        <v>0</v>
      </c>
      <c r="AE131" s="151">
        <v>0</v>
      </c>
      <c r="AF131" s="151">
        <v>0</v>
      </c>
      <c r="AG131" s="151">
        <v>0</v>
      </c>
      <c r="AH131" s="151">
        <v>1</v>
      </c>
      <c r="AI131" s="153">
        <v>3</v>
      </c>
      <c r="AJ131" s="154">
        <v>2</v>
      </c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</row>
    <row r="132" spans="1:57" ht="21" customHeight="1">
      <c r="A132" s="58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122" t="s">
        <v>95</v>
      </c>
      <c r="T132" s="123">
        <v>2</v>
      </c>
      <c r="U132" s="124">
        <v>3</v>
      </c>
      <c r="V132" s="124"/>
      <c r="W132" s="124">
        <v>0</v>
      </c>
      <c r="X132" s="124"/>
      <c r="Y132" s="124">
        <v>2</v>
      </c>
      <c r="Z132" s="124">
        <v>0</v>
      </c>
      <c r="AA132" s="125">
        <v>1</v>
      </c>
      <c r="AB132" s="125"/>
      <c r="AC132" s="124">
        <v>0</v>
      </c>
      <c r="AD132" s="124">
        <v>0</v>
      </c>
      <c r="AE132" s="124">
        <v>0</v>
      </c>
      <c r="AF132" s="124">
        <v>0</v>
      </c>
      <c r="AG132" s="124">
        <v>0</v>
      </c>
      <c r="AH132" s="124">
        <v>1</v>
      </c>
      <c r="AI132" s="126">
        <v>3</v>
      </c>
      <c r="AJ132" s="127">
        <v>1</v>
      </c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</row>
    <row r="133" spans="1:57" ht="21" customHeight="1">
      <c r="A133" s="58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122" t="s">
        <v>96</v>
      </c>
      <c r="T133" s="123">
        <v>2</v>
      </c>
      <c r="U133" s="124">
        <v>3</v>
      </c>
      <c r="V133" s="124"/>
      <c r="W133" s="124">
        <v>0</v>
      </c>
      <c r="X133" s="124"/>
      <c r="Y133" s="124">
        <v>2</v>
      </c>
      <c r="Z133" s="124">
        <v>0</v>
      </c>
      <c r="AA133" s="125">
        <v>1</v>
      </c>
      <c r="AB133" s="125"/>
      <c r="AC133" s="124">
        <v>0</v>
      </c>
      <c r="AD133" s="124">
        <v>0</v>
      </c>
      <c r="AE133" s="124">
        <v>0</v>
      </c>
      <c r="AF133" s="124">
        <v>0</v>
      </c>
      <c r="AG133" s="124">
        <v>0</v>
      </c>
      <c r="AH133" s="124">
        <v>1</v>
      </c>
      <c r="AI133" s="126">
        <v>3</v>
      </c>
      <c r="AJ133" s="127">
        <v>2</v>
      </c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</row>
    <row r="134" spans="1:57" ht="21" customHeight="1">
      <c r="A134" s="58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122" t="s">
        <v>97</v>
      </c>
      <c r="T134" s="123">
        <v>2</v>
      </c>
      <c r="U134" s="124">
        <v>3</v>
      </c>
      <c r="V134" s="124"/>
      <c r="W134" s="124">
        <v>0</v>
      </c>
      <c r="X134" s="124"/>
      <c r="Y134" s="124">
        <v>2</v>
      </c>
      <c r="Z134" s="124">
        <v>0</v>
      </c>
      <c r="AA134" s="125">
        <v>1</v>
      </c>
      <c r="AB134" s="125"/>
      <c r="AC134" s="124">
        <v>0</v>
      </c>
      <c r="AD134" s="124">
        <v>0</v>
      </c>
      <c r="AE134" s="124">
        <v>0</v>
      </c>
      <c r="AF134" s="124">
        <v>0</v>
      </c>
      <c r="AG134" s="124">
        <v>0</v>
      </c>
      <c r="AH134" s="124">
        <v>1</v>
      </c>
      <c r="AI134" s="126">
        <v>3</v>
      </c>
      <c r="AJ134" s="127">
        <v>1</v>
      </c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</row>
    <row r="135" spans="1:57" ht="21" customHeight="1">
      <c r="A135" s="58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122" t="s">
        <v>98</v>
      </c>
      <c r="T135" s="123">
        <v>2</v>
      </c>
      <c r="U135" s="124">
        <v>3</v>
      </c>
      <c r="V135" s="124"/>
      <c r="W135" s="124">
        <v>0</v>
      </c>
      <c r="X135" s="124"/>
      <c r="Y135" s="124">
        <v>2</v>
      </c>
      <c r="Z135" s="124">
        <v>0</v>
      </c>
      <c r="AA135" s="125">
        <v>1</v>
      </c>
      <c r="AB135" s="125"/>
      <c r="AC135" s="124">
        <v>0</v>
      </c>
      <c r="AD135" s="124">
        <v>0</v>
      </c>
      <c r="AE135" s="124">
        <v>0</v>
      </c>
      <c r="AF135" s="124">
        <v>0</v>
      </c>
      <c r="AG135" s="124">
        <v>0</v>
      </c>
      <c r="AH135" s="124">
        <v>1</v>
      </c>
      <c r="AI135" s="126">
        <v>3</v>
      </c>
      <c r="AJ135" s="127">
        <v>2</v>
      </c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</row>
    <row r="136" spans="1:57" ht="21" customHeight="1" thickBot="1">
      <c r="A136" s="58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128" t="s">
        <v>99</v>
      </c>
      <c r="T136" s="129">
        <v>2</v>
      </c>
      <c r="U136" s="130">
        <v>3</v>
      </c>
      <c r="V136" s="130"/>
      <c r="W136" s="130">
        <v>0</v>
      </c>
      <c r="X136" s="130"/>
      <c r="Y136" s="130">
        <v>2</v>
      </c>
      <c r="Z136" s="130">
        <v>0</v>
      </c>
      <c r="AA136" s="131">
        <v>1</v>
      </c>
      <c r="AB136" s="131"/>
      <c r="AC136" s="130">
        <v>0</v>
      </c>
      <c r="AD136" s="130">
        <v>0</v>
      </c>
      <c r="AE136" s="130">
        <v>0</v>
      </c>
      <c r="AF136" s="130">
        <v>0</v>
      </c>
      <c r="AG136" s="130">
        <v>0</v>
      </c>
      <c r="AH136" s="130">
        <v>1</v>
      </c>
      <c r="AI136" s="132">
        <v>3</v>
      </c>
      <c r="AJ136" s="133">
        <v>1</v>
      </c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</row>
    <row r="137" spans="1:57" ht="21" customHeight="1" thickBot="1">
      <c r="A137" s="58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134" t="s">
        <v>116</v>
      </c>
      <c r="T137" s="135">
        <f>AVERAGE(T131:T136)</f>
        <v>2</v>
      </c>
      <c r="U137" s="136">
        <f>AVERAGE(U131:U136)</f>
        <v>3</v>
      </c>
      <c r="V137" s="136"/>
      <c r="W137" s="136">
        <f>AVERAGE(W131:W136)</f>
        <v>0</v>
      </c>
      <c r="X137" s="136"/>
      <c r="Y137" s="136">
        <f>AVERAGE(Y131:Y136)</f>
        <v>2</v>
      </c>
      <c r="Z137" s="136">
        <f>AVERAGE(Z131:Z136)</f>
        <v>0</v>
      </c>
      <c r="AA137" s="136">
        <f>AVERAGE(AA131:AA136)</f>
        <v>1</v>
      </c>
      <c r="AB137" s="136"/>
      <c r="AC137" s="136">
        <f aca="true" t="shared" si="89" ref="AC137:AJ137">AVERAGE(AC131:AC136)</f>
        <v>0</v>
      </c>
      <c r="AD137" s="136">
        <f t="shared" si="89"/>
        <v>0</v>
      </c>
      <c r="AE137" s="136">
        <f t="shared" si="89"/>
        <v>0</v>
      </c>
      <c r="AF137" s="136">
        <f t="shared" si="89"/>
        <v>0</v>
      </c>
      <c r="AG137" s="136">
        <f t="shared" si="89"/>
        <v>0</v>
      </c>
      <c r="AH137" s="136">
        <f t="shared" si="89"/>
        <v>1</v>
      </c>
      <c r="AI137" s="136">
        <f t="shared" si="89"/>
        <v>3</v>
      </c>
      <c r="AJ137" s="137">
        <f t="shared" si="89"/>
        <v>1.5</v>
      </c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</row>
    <row r="138" spans="1:57" ht="21" customHeight="1" thickBot="1">
      <c r="A138" s="58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61"/>
      <c r="T138" s="5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9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</row>
    <row r="139" spans="1:57" ht="21" customHeight="1">
      <c r="A139" s="58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367" t="s">
        <v>122</v>
      </c>
      <c r="T139" s="368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9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</row>
    <row r="140" spans="1:57" ht="21" customHeight="1" thickBot="1">
      <c r="A140" s="58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359" t="s">
        <v>138</v>
      </c>
      <c r="T140" s="360"/>
      <c r="U140" s="360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  <c r="AH140" s="360"/>
      <c r="AI140" s="360"/>
      <c r="AJ140" s="361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</row>
    <row r="141" spans="1:57" ht="21" customHeight="1" thickBot="1">
      <c r="A141" s="58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155" t="s">
        <v>124</v>
      </c>
      <c r="T141" s="156" t="s">
        <v>125</v>
      </c>
      <c r="U141" s="157" t="s">
        <v>126</v>
      </c>
      <c r="V141" s="157"/>
      <c r="W141" s="157" t="s">
        <v>127</v>
      </c>
      <c r="X141" s="157"/>
      <c r="Y141" s="157" t="s">
        <v>128</v>
      </c>
      <c r="Z141" s="157" t="s">
        <v>129</v>
      </c>
      <c r="AA141" s="157" t="s">
        <v>130</v>
      </c>
      <c r="AB141" s="157"/>
      <c r="AC141" s="157" t="s">
        <v>131</v>
      </c>
      <c r="AD141" s="157" t="s">
        <v>132</v>
      </c>
      <c r="AE141" s="157" t="s">
        <v>133</v>
      </c>
      <c r="AF141" s="157" t="s">
        <v>134</v>
      </c>
      <c r="AG141" s="157" t="s">
        <v>135</v>
      </c>
      <c r="AH141" s="157" t="s">
        <v>136</v>
      </c>
      <c r="AI141" s="120" t="s">
        <v>251</v>
      </c>
      <c r="AJ141" s="121" t="s">
        <v>137</v>
      </c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</row>
    <row r="142" spans="1:57" ht="21" customHeight="1">
      <c r="A142" s="58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149" t="s">
        <v>94</v>
      </c>
      <c r="T142" s="150">
        <f aca="true" t="shared" si="90" ref="T142:T147">IF(T131=" "," ",T131/3*AE107)</f>
        <v>2</v>
      </c>
      <c r="U142" s="151">
        <f aca="true" t="shared" si="91" ref="U142:U147">IF(U131=" "," ",U131/3*$AE107)</f>
        <v>3</v>
      </c>
      <c r="V142" s="151"/>
      <c r="W142" s="151">
        <f aca="true" t="shared" si="92" ref="W142:W147">IF(W131=" "," ",W131/3*$AE107)</f>
        <v>0</v>
      </c>
      <c r="X142" s="151"/>
      <c r="Y142" s="151">
        <f aca="true" t="shared" si="93" ref="Y142:AA147">IF(Y131=" "," ",Y131/3*$AE107)</f>
        <v>2</v>
      </c>
      <c r="Z142" s="151">
        <f t="shared" si="93"/>
        <v>0</v>
      </c>
      <c r="AA142" s="151">
        <f t="shared" si="93"/>
        <v>1</v>
      </c>
      <c r="AB142" s="151"/>
      <c r="AC142" s="151">
        <f aca="true" t="shared" si="94" ref="AC142:AJ147">IF(AC131=" "," ",AC131/3*$AE107)</f>
        <v>0</v>
      </c>
      <c r="AD142" s="151">
        <f t="shared" si="94"/>
        <v>0</v>
      </c>
      <c r="AE142" s="151">
        <f t="shared" si="94"/>
        <v>0</v>
      </c>
      <c r="AF142" s="151">
        <f t="shared" si="94"/>
        <v>0</v>
      </c>
      <c r="AG142" s="151">
        <f t="shared" si="94"/>
        <v>0</v>
      </c>
      <c r="AH142" s="151">
        <f t="shared" si="94"/>
        <v>1</v>
      </c>
      <c r="AI142" s="151">
        <f t="shared" si="94"/>
        <v>3</v>
      </c>
      <c r="AJ142" s="158">
        <f t="shared" si="94"/>
        <v>2</v>
      </c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</row>
    <row r="143" spans="1:57" ht="21" customHeight="1">
      <c r="A143" s="58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122" t="s">
        <v>95</v>
      </c>
      <c r="T143" s="123">
        <f t="shared" si="90"/>
        <v>2</v>
      </c>
      <c r="U143" s="124">
        <f t="shared" si="91"/>
        <v>3</v>
      </c>
      <c r="V143" s="124"/>
      <c r="W143" s="124">
        <f t="shared" si="92"/>
        <v>0</v>
      </c>
      <c r="X143" s="124"/>
      <c r="Y143" s="124">
        <f t="shared" si="93"/>
        <v>2</v>
      </c>
      <c r="Z143" s="124">
        <f t="shared" si="93"/>
        <v>0</v>
      </c>
      <c r="AA143" s="124">
        <f t="shared" si="93"/>
        <v>1</v>
      </c>
      <c r="AB143" s="124"/>
      <c r="AC143" s="124">
        <f t="shared" si="94"/>
        <v>0</v>
      </c>
      <c r="AD143" s="124">
        <f t="shared" si="94"/>
        <v>0</v>
      </c>
      <c r="AE143" s="124">
        <f t="shared" si="94"/>
        <v>0</v>
      </c>
      <c r="AF143" s="124">
        <f t="shared" si="94"/>
        <v>0</v>
      </c>
      <c r="AG143" s="124">
        <f t="shared" si="94"/>
        <v>0</v>
      </c>
      <c r="AH143" s="124">
        <f t="shared" si="94"/>
        <v>1</v>
      </c>
      <c r="AI143" s="124">
        <f t="shared" si="94"/>
        <v>3</v>
      </c>
      <c r="AJ143" s="140">
        <f t="shared" si="94"/>
        <v>1</v>
      </c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</row>
    <row r="144" spans="1:57" ht="21" customHeight="1">
      <c r="A144" s="58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122" t="s">
        <v>96</v>
      </c>
      <c r="T144" s="123">
        <f t="shared" si="90"/>
        <v>2</v>
      </c>
      <c r="U144" s="124">
        <f t="shared" si="91"/>
        <v>3</v>
      </c>
      <c r="V144" s="124"/>
      <c r="W144" s="124">
        <f t="shared" si="92"/>
        <v>0</v>
      </c>
      <c r="X144" s="124"/>
      <c r="Y144" s="124">
        <f t="shared" si="93"/>
        <v>2</v>
      </c>
      <c r="Z144" s="124">
        <f t="shared" si="93"/>
        <v>0</v>
      </c>
      <c r="AA144" s="124">
        <f t="shared" si="93"/>
        <v>1</v>
      </c>
      <c r="AB144" s="124"/>
      <c r="AC144" s="124">
        <f t="shared" si="94"/>
        <v>0</v>
      </c>
      <c r="AD144" s="124">
        <f t="shared" si="94"/>
        <v>0</v>
      </c>
      <c r="AE144" s="124">
        <f t="shared" si="94"/>
        <v>0</v>
      </c>
      <c r="AF144" s="124">
        <f t="shared" si="94"/>
        <v>0</v>
      </c>
      <c r="AG144" s="124">
        <f t="shared" si="94"/>
        <v>0</v>
      </c>
      <c r="AH144" s="124">
        <f t="shared" si="94"/>
        <v>1</v>
      </c>
      <c r="AI144" s="124">
        <f t="shared" si="94"/>
        <v>3</v>
      </c>
      <c r="AJ144" s="140">
        <f t="shared" si="94"/>
        <v>2</v>
      </c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</row>
    <row r="145" spans="1:57" ht="21" customHeight="1">
      <c r="A145" s="58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122" t="s">
        <v>97</v>
      </c>
      <c r="T145" s="123">
        <f t="shared" si="90"/>
        <v>2</v>
      </c>
      <c r="U145" s="124">
        <f t="shared" si="91"/>
        <v>3</v>
      </c>
      <c r="V145" s="124"/>
      <c r="W145" s="124">
        <f t="shared" si="92"/>
        <v>0</v>
      </c>
      <c r="X145" s="124"/>
      <c r="Y145" s="124">
        <f t="shared" si="93"/>
        <v>2</v>
      </c>
      <c r="Z145" s="124">
        <f t="shared" si="93"/>
        <v>0</v>
      </c>
      <c r="AA145" s="124">
        <f t="shared" si="93"/>
        <v>1</v>
      </c>
      <c r="AB145" s="124"/>
      <c r="AC145" s="124">
        <f t="shared" si="94"/>
        <v>0</v>
      </c>
      <c r="AD145" s="124">
        <f t="shared" si="94"/>
        <v>0</v>
      </c>
      <c r="AE145" s="124">
        <f t="shared" si="94"/>
        <v>0</v>
      </c>
      <c r="AF145" s="124">
        <f t="shared" si="94"/>
        <v>0</v>
      </c>
      <c r="AG145" s="124">
        <f t="shared" si="94"/>
        <v>0</v>
      </c>
      <c r="AH145" s="124">
        <f t="shared" si="94"/>
        <v>1</v>
      </c>
      <c r="AI145" s="124">
        <f t="shared" si="94"/>
        <v>3</v>
      </c>
      <c r="AJ145" s="140">
        <f t="shared" si="94"/>
        <v>1</v>
      </c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</row>
    <row r="146" spans="1:57" ht="21" customHeight="1">
      <c r="A146" s="58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122" t="s">
        <v>98</v>
      </c>
      <c r="T146" s="123">
        <f t="shared" si="90"/>
        <v>2</v>
      </c>
      <c r="U146" s="124">
        <f t="shared" si="91"/>
        <v>3</v>
      </c>
      <c r="V146" s="124"/>
      <c r="W146" s="124">
        <f t="shared" si="92"/>
        <v>0</v>
      </c>
      <c r="X146" s="124"/>
      <c r="Y146" s="124">
        <f t="shared" si="93"/>
        <v>2</v>
      </c>
      <c r="Z146" s="124">
        <f t="shared" si="93"/>
        <v>0</v>
      </c>
      <c r="AA146" s="124">
        <f t="shared" si="93"/>
        <v>1</v>
      </c>
      <c r="AB146" s="124"/>
      <c r="AC146" s="124">
        <f t="shared" si="94"/>
        <v>0</v>
      </c>
      <c r="AD146" s="124">
        <f t="shared" si="94"/>
        <v>0</v>
      </c>
      <c r="AE146" s="124">
        <f t="shared" si="94"/>
        <v>0</v>
      </c>
      <c r="AF146" s="124">
        <f t="shared" si="94"/>
        <v>0</v>
      </c>
      <c r="AG146" s="124">
        <f t="shared" si="94"/>
        <v>0</v>
      </c>
      <c r="AH146" s="124">
        <f t="shared" si="94"/>
        <v>1</v>
      </c>
      <c r="AI146" s="124">
        <f t="shared" si="94"/>
        <v>3</v>
      </c>
      <c r="AJ146" s="140">
        <f t="shared" si="94"/>
        <v>2</v>
      </c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</row>
    <row r="147" spans="1:57" ht="21" customHeight="1" thickBot="1">
      <c r="A147" s="58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128" t="s">
        <v>99</v>
      </c>
      <c r="T147" s="129">
        <f t="shared" si="90"/>
        <v>2</v>
      </c>
      <c r="U147" s="130">
        <f t="shared" si="91"/>
        <v>3</v>
      </c>
      <c r="V147" s="130"/>
      <c r="W147" s="130">
        <f t="shared" si="92"/>
        <v>0</v>
      </c>
      <c r="X147" s="130"/>
      <c r="Y147" s="130">
        <f t="shared" si="93"/>
        <v>2</v>
      </c>
      <c r="Z147" s="130">
        <f t="shared" si="93"/>
        <v>0</v>
      </c>
      <c r="AA147" s="130">
        <f t="shared" si="93"/>
        <v>1</v>
      </c>
      <c r="AB147" s="130"/>
      <c r="AC147" s="130">
        <f t="shared" si="94"/>
        <v>0</v>
      </c>
      <c r="AD147" s="130">
        <f t="shared" si="94"/>
        <v>0</v>
      </c>
      <c r="AE147" s="130">
        <f t="shared" si="94"/>
        <v>0</v>
      </c>
      <c r="AF147" s="130">
        <f t="shared" si="94"/>
        <v>0</v>
      </c>
      <c r="AG147" s="130">
        <f t="shared" si="94"/>
        <v>0</v>
      </c>
      <c r="AH147" s="130">
        <f t="shared" si="94"/>
        <v>1</v>
      </c>
      <c r="AI147" s="130">
        <f t="shared" si="94"/>
        <v>3</v>
      </c>
      <c r="AJ147" s="141">
        <f t="shared" si="94"/>
        <v>1</v>
      </c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</row>
    <row r="148" spans="1:57" ht="21" customHeight="1" thickBot="1">
      <c r="A148" s="58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159" t="s">
        <v>116</v>
      </c>
      <c r="T148" s="142">
        <f>AVERAGE(T142:T147)</f>
        <v>2</v>
      </c>
      <c r="U148" s="142">
        <f>AVERAGE(U142:U147)</f>
        <v>3</v>
      </c>
      <c r="V148" s="142"/>
      <c r="W148" s="142">
        <f aca="true" t="shared" si="95" ref="W148:AJ148">AVERAGE(W142:W147)</f>
        <v>0</v>
      </c>
      <c r="X148" s="142"/>
      <c r="Y148" s="142">
        <f t="shared" si="95"/>
        <v>2</v>
      </c>
      <c r="Z148" s="142">
        <f t="shared" si="95"/>
        <v>0</v>
      </c>
      <c r="AA148" s="142">
        <f t="shared" si="95"/>
        <v>1</v>
      </c>
      <c r="AB148" s="142"/>
      <c r="AC148" s="142">
        <f t="shared" si="95"/>
        <v>0</v>
      </c>
      <c r="AD148" s="142">
        <f t="shared" si="95"/>
        <v>0</v>
      </c>
      <c r="AE148" s="142">
        <f t="shared" si="95"/>
        <v>0</v>
      </c>
      <c r="AF148" s="142">
        <f t="shared" si="95"/>
        <v>0</v>
      </c>
      <c r="AG148" s="142">
        <f t="shared" si="95"/>
        <v>0</v>
      </c>
      <c r="AH148" s="142">
        <f t="shared" si="95"/>
        <v>1</v>
      </c>
      <c r="AI148" s="142">
        <f t="shared" si="95"/>
        <v>3</v>
      </c>
      <c r="AJ148" s="143">
        <f t="shared" si="95"/>
        <v>1.5</v>
      </c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</row>
    <row r="149" spans="1:57" ht="21" customHeight="1">
      <c r="A149" s="58"/>
      <c r="B149" s="53"/>
      <c r="C149" s="53"/>
      <c r="D149" s="62"/>
      <c r="E149" s="62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62"/>
      <c r="V149" s="62"/>
      <c r="W149" s="62"/>
      <c r="X149" s="6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62"/>
      <c r="AO149" s="62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</row>
    <row r="150" spans="1:57" ht="21" customHeight="1">
      <c r="A150" s="3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35"/>
      <c r="X150" s="35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35"/>
      <c r="AO150" s="35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4:41" ht="21" customHeight="1">
      <c r="D151" s="3"/>
      <c r="E151" s="3"/>
      <c r="U151" s="3"/>
      <c r="V151" s="3"/>
      <c r="W151" s="4"/>
      <c r="X151" s="4"/>
      <c r="AL151" s="3"/>
      <c r="AM151" s="3"/>
      <c r="AN151" s="4"/>
      <c r="AO151" s="4"/>
    </row>
    <row r="152" spans="4:41" ht="21" customHeight="1">
      <c r="D152" s="3"/>
      <c r="E152" s="3"/>
      <c r="U152" s="3"/>
      <c r="V152" s="3"/>
      <c r="W152" s="4"/>
      <c r="X152" s="4"/>
      <c r="AL152" s="3"/>
      <c r="AM152" s="3"/>
      <c r="AN152" s="4"/>
      <c r="AO152" s="4"/>
    </row>
    <row r="153" spans="2:41" ht="21" customHeight="1">
      <c r="B153" s="9"/>
      <c r="C153" s="9"/>
      <c r="D153" s="3"/>
      <c r="E153" s="3"/>
      <c r="U153" s="3"/>
      <c r="V153" s="3"/>
      <c r="W153" s="4"/>
      <c r="X153" s="4"/>
      <c r="AL153" s="3"/>
      <c r="AM153" s="3"/>
      <c r="AN153" s="4"/>
      <c r="AO153" s="4"/>
    </row>
    <row r="154" spans="2:41" ht="21" customHeight="1">
      <c r="B154" s="9"/>
      <c r="C154" s="9"/>
      <c r="D154" s="3"/>
      <c r="E154" s="3"/>
      <c r="U154" s="3"/>
      <c r="V154" s="3"/>
      <c r="W154" s="4"/>
      <c r="X154" s="4"/>
      <c r="AL154" s="3"/>
      <c r="AM154" s="3"/>
      <c r="AN154" s="4"/>
      <c r="AO154" s="4"/>
    </row>
    <row r="155" spans="1:44" s="204" customFormat="1" ht="21" customHeight="1">
      <c r="A155" s="202"/>
      <c r="B155" s="203"/>
      <c r="C155" s="203"/>
      <c r="D155" s="204" t="s">
        <v>287</v>
      </c>
      <c r="W155" s="205"/>
      <c r="X155" s="205"/>
      <c r="AN155" s="205"/>
      <c r="AO155" s="205"/>
      <c r="AR155" s="204" t="s">
        <v>286</v>
      </c>
    </row>
    <row r="156" spans="2:41" ht="21" customHeight="1">
      <c r="B156" s="9"/>
      <c r="C156" s="9"/>
      <c r="D156" s="3"/>
      <c r="E156" s="3"/>
      <c r="U156" s="3"/>
      <c r="V156" s="3"/>
      <c r="W156" s="4"/>
      <c r="X156" s="4"/>
      <c r="AL156" s="3"/>
      <c r="AM156" s="3"/>
      <c r="AN156" s="4"/>
      <c r="AO156" s="4"/>
    </row>
    <row r="157" spans="2:41" ht="21" customHeight="1">
      <c r="B157" s="9"/>
      <c r="C157" s="9"/>
      <c r="D157" s="3"/>
      <c r="E157" s="3"/>
      <c r="U157" s="3"/>
      <c r="V157" s="3"/>
      <c r="W157" s="4"/>
      <c r="X157" s="4"/>
      <c r="AL157" s="3"/>
      <c r="AM157" s="3"/>
      <c r="AN157" s="4"/>
      <c r="AO157" s="4"/>
    </row>
    <row r="158" spans="2:41" ht="21" customHeight="1">
      <c r="B158" s="9"/>
      <c r="C158" s="9"/>
      <c r="D158" s="3"/>
      <c r="E158" s="3"/>
      <c r="U158" s="3"/>
      <c r="V158" s="3"/>
      <c r="W158" s="4"/>
      <c r="X158" s="4"/>
      <c r="AL158" s="3"/>
      <c r="AM158" s="3"/>
      <c r="AN158" s="4"/>
      <c r="AO158" s="4"/>
    </row>
    <row r="159" spans="2:41" ht="21" customHeight="1">
      <c r="B159" s="9"/>
      <c r="C159" s="9"/>
      <c r="D159" s="3"/>
      <c r="E159" s="3"/>
      <c r="U159" s="3"/>
      <c r="V159" s="3"/>
      <c r="W159" s="4"/>
      <c r="X159" s="4"/>
      <c r="AL159" s="3"/>
      <c r="AM159" s="3"/>
      <c r="AN159" s="4"/>
      <c r="AO159" s="4"/>
    </row>
    <row r="160" spans="2:3" ht="21" customHeight="1">
      <c r="B160" s="9"/>
      <c r="C160" s="9"/>
    </row>
    <row r="161" spans="2:3" ht="21" customHeight="1">
      <c r="B161" s="9"/>
      <c r="C161" s="9"/>
    </row>
    <row r="162" spans="2:3" ht="21" customHeight="1">
      <c r="B162" s="9"/>
      <c r="C162" s="9"/>
    </row>
    <row r="163" spans="2:3" ht="21" customHeight="1">
      <c r="B163" s="9"/>
      <c r="C163" s="9"/>
    </row>
    <row r="164" spans="2:3" ht="21" customHeight="1">
      <c r="B164" s="9"/>
      <c r="C164" s="9"/>
    </row>
    <row r="165" spans="2:3" ht="21" customHeight="1">
      <c r="B165" s="9"/>
      <c r="C165" s="9"/>
    </row>
    <row r="166" spans="2:3" ht="21" customHeight="1">
      <c r="B166" s="9"/>
      <c r="C166" s="9"/>
    </row>
    <row r="167" spans="2:3" ht="21" customHeight="1">
      <c r="B167" s="9"/>
      <c r="C167" s="9"/>
    </row>
    <row r="168" spans="2:3" ht="21" customHeight="1">
      <c r="B168" s="9"/>
      <c r="C168" s="9"/>
    </row>
    <row r="169" spans="2:3" ht="21" customHeight="1">
      <c r="B169" s="9"/>
      <c r="C169" s="9"/>
    </row>
    <row r="170" spans="2:3" ht="21" customHeight="1">
      <c r="B170" s="9"/>
      <c r="C170" s="9"/>
    </row>
    <row r="171" spans="2:3" ht="21" customHeight="1">
      <c r="B171" s="9"/>
      <c r="C171" s="9"/>
    </row>
    <row r="172" spans="2:3" ht="21" customHeight="1">
      <c r="B172" s="9"/>
      <c r="C172" s="9"/>
    </row>
    <row r="173" spans="2:3" ht="21" customHeight="1">
      <c r="B173" s="9"/>
      <c r="C173" s="9"/>
    </row>
    <row r="174" spans="2:3" ht="21" customHeight="1">
      <c r="B174" s="9"/>
      <c r="C174" s="9"/>
    </row>
    <row r="175" spans="2:3" ht="21" customHeight="1">
      <c r="B175" s="9"/>
      <c r="C175" s="9"/>
    </row>
    <row r="176" spans="2:3" ht="21" customHeight="1">
      <c r="B176" s="9"/>
      <c r="C176" s="9"/>
    </row>
    <row r="177" spans="2:3" ht="21" customHeight="1">
      <c r="B177" s="9"/>
      <c r="C177" s="9"/>
    </row>
    <row r="178" spans="2:3" ht="21" customHeight="1">
      <c r="B178" s="9"/>
      <c r="C178" s="9"/>
    </row>
    <row r="179" spans="2:3" ht="21" customHeight="1">
      <c r="B179" s="9"/>
      <c r="C179" s="9"/>
    </row>
    <row r="180" spans="2:3" ht="21" customHeight="1">
      <c r="B180" s="9"/>
      <c r="C180" s="9"/>
    </row>
    <row r="181" spans="2:3" ht="21" customHeight="1">
      <c r="B181" s="9"/>
      <c r="C181" s="9"/>
    </row>
    <row r="182" spans="2:3" ht="21" customHeight="1">
      <c r="B182" s="9"/>
      <c r="C182" s="9"/>
    </row>
    <row r="183" spans="2:3" ht="21" customHeight="1">
      <c r="B183" s="9"/>
      <c r="C183" s="9"/>
    </row>
    <row r="184" spans="2:3" ht="21" customHeight="1">
      <c r="B184" s="9"/>
      <c r="C184" s="9"/>
    </row>
    <row r="185" spans="2:3" ht="21" customHeight="1">
      <c r="B185" s="9"/>
      <c r="C185" s="9"/>
    </row>
    <row r="186" spans="2:3" ht="21" customHeight="1">
      <c r="B186" s="9"/>
      <c r="C186" s="9"/>
    </row>
    <row r="187" spans="2:3" ht="21" customHeight="1">
      <c r="B187" s="9"/>
      <c r="C187" s="9"/>
    </row>
    <row r="188" spans="2:3" ht="21" customHeight="1">
      <c r="B188" s="9"/>
      <c r="C188" s="9"/>
    </row>
    <row r="189" spans="2:3" ht="21" customHeight="1">
      <c r="B189" s="9"/>
      <c r="C189" s="9"/>
    </row>
    <row r="190" spans="2:3" ht="21" customHeight="1">
      <c r="B190" s="9"/>
      <c r="C190" s="9"/>
    </row>
    <row r="191" spans="2:3" ht="21" customHeight="1">
      <c r="B191" s="9"/>
      <c r="C191" s="9"/>
    </row>
    <row r="192" spans="2:3" ht="21" customHeight="1">
      <c r="B192" s="9"/>
      <c r="C192" s="9"/>
    </row>
    <row r="193" spans="2:3" ht="21" customHeight="1">
      <c r="B193" s="9"/>
      <c r="C193" s="9"/>
    </row>
    <row r="194" spans="2:3" ht="21" customHeight="1">
      <c r="B194" s="9"/>
      <c r="C194" s="9"/>
    </row>
    <row r="195" spans="2:3" ht="21" customHeight="1">
      <c r="B195" s="9"/>
      <c r="C195" s="9"/>
    </row>
    <row r="196" spans="2:3" ht="21" customHeight="1">
      <c r="B196" s="9"/>
      <c r="C196" s="9"/>
    </row>
    <row r="197" spans="2:3" ht="21" customHeight="1">
      <c r="B197" s="9"/>
      <c r="C197" s="9"/>
    </row>
    <row r="198" spans="2:3" ht="21" customHeight="1">
      <c r="B198" s="9"/>
      <c r="C198" s="9"/>
    </row>
  </sheetData>
  <sheetProtection/>
  <mergeCells count="28">
    <mergeCell ref="A1:BE1"/>
    <mergeCell ref="A2:BE2"/>
    <mergeCell ref="A3:C3"/>
    <mergeCell ref="D3:J3"/>
    <mergeCell ref="A4:C4"/>
    <mergeCell ref="D4:J4"/>
    <mergeCell ref="A5:C5"/>
    <mergeCell ref="D5:J5"/>
    <mergeCell ref="A6:C6"/>
    <mergeCell ref="D6:J6"/>
    <mergeCell ref="A8:A9"/>
    <mergeCell ref="B8:B9"/>
    <mergeCell ref="C8:C9"/>
    <mergeCell ref="D8:T8"/>
    <mergeCell ref="U8:AK8"/>
    <mergeCell ref="AL8:BB8"/>
    <mergeCell ref="BC8:BE8"/>
    <mergeCell ref="A98:C98"/>
    <mergeCell ref="A99:C99"/>
    <mergeCell ref="A100:C100"/>
    <mergeCell ref="S139:AJ139"/>
    <mergeCell ref="S140:AJ140"/>
    <mergeCell ref="A101:C101"/>
    <mergeCell ref="A102:C102"/>
    <mergeCell ref="A103:C103"/>
    <mergeCell ref="A104:C104"/>
    <mergeCell ref="S128:AJ128"/>
    <mergeCell ref="S129:AJ129"/>
  </mergeCells>
  <printOptions/>
  <pageMargins left="0.75" right="0.25" top="0.5" bottom="0.5" header="0.3" footer="0.3"/>
  <pageSetup horizontalDpi="1200" verticalDpi="1200" orientation="landscape" paperSize="8" scale="30" r:id="rId2"/>
  <rowBreaks count="1" manualBreakCount="1"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K.S.School of Engineering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KSSEM</dc:creator>
  <cp:keywords/>
  <dc:description/>
  <cp:lastModifiedBy>ABHISHEK MALASANI</cp:lastModifiedBy>
  <cp:lastPrinted>2020-01-04T06:13:10Z</cp:lastPrinted>
  <dcterms:created xsi:type="dcterms:W3CDTF">2020-01-02T04:44:24Z</dcterms:created>
  <dcterms:modified xsi:type="dcterms:W3CDTF">2024-03-04T09:46:28Z</dcterms:modified>
  <cp:category/>
  <cp:version/>
  <cp:contentType/>
  <cp:contentStatus/>
</cp:coreProperties>
</file>